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2.2 - Zdravotně tech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'D.1.2.2 - Zdravotně techn...'!$C$131:$K$476</definedName>
    <definedName name="_xlnm.Print_Area" localSheetId="1">'D.1.2.2 - Zdravotně techn...'!$C$4:$J$76,'D.1.2.2 - Zdravotně techn...'!$C$82:$J$113,'D.1.2.2 - Zdravotně techn...'!$C$119:$K$476</definedName>
    <definedName name="_xlnm.Print_Titles" localSheetId="1">'D.1.2.2 - Zdravotně techn...'!$131:$131</definedName>
  </definedNames>
  <calcPr/>
</workbook>
</file>

<file path=xl/calcChain.xml><?xml version="1.0" encoding="utf-8"?>
<calcChain xmlns="http://schemas.openxmlformats.org/spreadsheetml/2006/main">
  <c i="2" l="1" r="T459"/>
  <c r="J37"/>
  <c r="J36"/>
  <c i="1" r="AY95"/>
  <c i="2" r="J35"/>
  <c i="1" r="AX95"/>
  <c i="2" r="BI475"/>
  <c r="BH475"/>
  <c r="BG475"/>
  <c r="BF475"/>
  <c r="T475"/>
  <c r="R475"/>
  <c r="P475"/>
  <c r="BI471"/>
  <c r="BH471"/>
  <c r="BG471"/>
  <c r="BF471"/>
  <c r="T471"/>
  <c r="R471"/>
  <c r="P471"/>
  <c r="BI469"/>
  <c r="BH469"/>
  <c r="BG469"/>
  <c r="BF469"/>
  <c r="T469"/>
  <c r="R469"/>
  <c r="P469"/>
  <c r="BI460"/>
  <c r="BH460"/>
  <c r="BG460"/>
  <c r="BF460"/>
  <c r="T460"/>
  <c r="R460"/>
  <c r="P460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4"/>
  <c r="BH444"/>
  <c r="BG444"/>
  <c r="BF444"/>
  <c r="T444"/>
  <c r="R444"/>
  <c r="P444"/>
  <c r="BI440"/>
  <c r="BH440"/>
  <c r="BG440"/>
  <c r="BF440"/>
  <c r="T440"/>
  <c r="R440"/>
  <c r="P440"/>
  <c r="BI438"/>
  <c r="BH438"/>
  <c r="BG438"/>
  <c r="BF438"/>
  <c r="T438"/>
  <c r="R438"/>
  <c r="P438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3"/>
  <c r="BH423"/>
  <c r="BG423"/>
  <c r="BF423"/>
  <c r="T423"/>
  <c r="R423"/>
  <c r="P423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T188"/>
  <c r="R189"/>
  <c r="R188"/>
  <c r="P189"/>
  <c r="P188"/>
  <c r="BI185"/>
  <c r="BH185"/>
  <c r="BG185"/>
  <c r="BF185"/>
  <c r="T185"/>
  <c r="T184"/>
  <c r="R185"/>
  <c r="R184"/>
  <c r="P185"/>
  <c r="P184"/>
  <c r="BI181"/>
  <c r="BH181"/>
  <c r="BG181"/>
  <c r="BF181"/>
  <c r="T181"/>
  <c r="T180"/>
  <c r="R181"/>
  <c r="R180"/>
  <c r="P181"/>
  <c r="P180"/>
  <c r="BI177"/>
  <c r="BH177"/>
  <c r="BG177"/>
  <c r="BF177"/>
  <c r="T177"/>
  <c r="R177"/>
  <c r="P177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J129"/>
  <c r="J128"/>
  <c r="F128"/>
  <c r="F126"/>
  <c r="E124"/>
  <c r="J92"/>
  <c r="J91"/>
  <c r="F91"/>
  <c r="F89"/>
  <c r="E87"/>
  <c r="J18"/>
  <c r="E18"/>
  <c r="F129"/>
  <c r="J17"/>
  <c r="J12"/>
  <c r="J126"/>
  <c r="E7"/>
  <c r="E122"/>
  <c i="1" r="L90"/>
  <c r="AM90"/>
  <c r="AM89"/>
  <c r="L89"/>
  <c r="AM87"/>
  <c r="L87"/>
  <c r="L85"/>
  <c r="L84"/>
  <c i="2" r="F35"/>
  <c r="BK374"/>
  <c r="J370"/>
  <c r="BK363"/>
  <c r="BK355"/>
  <c r="BK351"/>
  <c r="BK344"/>
  <c r="BK335"/>
  <c r="BK326"/>
  <c r="BK320"/>
  <c r="J311"/>
  <c r="J303"/>
  <c r="BK293"/>
  <c r="BK282"/>
  <c r="BK273"/>
  <c r="BK265"/>
  <c r="BK257"/>
  <c r="J242"/>
  <c r="J226"/>
  <c r="BK218"/>
  <c r="BK207"/>
  <c r="BK189"/>
  <c r="BK175"/>
  <c r="J160"/>
  <c r="BK141"/>
  <c r="F36"/>
  <c r="BK349"/>
  <c r="BK338"/>
  <c r="BK329"/>
  <c r="J320"/>
  <c r="BK311"/>
  <c r="BK303"/>
  <c r="J297"/>
  <c r="BK285"/>
  <c r="J276"/>
  <c r="J265"/>
  <c r="J257"/>
  <c r="J245"/>
  <c r="J235"/>
  <c r="J224"/>
  <c r="J218"/>
  <c r="J207"/>
  <c r="J193"/>
  <c r="J177"/>
  <c r="BK160"/>
  <c r="J151"/>
  <c r="BK138"/>
  <c r="J388"/>
  <c r="BK372"/>
  <c r="J368"/>
  <c r="BK360"/>
  <c r="BK353"/>
  <c r="BK347"/>
  <c r="BK341"/>
  <c r="BK332"/>
  <c r="J323"/>
  <c r="BK305"/>
  <c r="BK297"/>
  <c r="BK289"/>
  <c r="BK276"/>
  <c r="BK263"/>
  <c r="J248"/>
  <c r="BK238"/>
  <c r="BK228"/>
  <c r="J220"/>
  <c r="J213"/>
  <c r="J204"/>
  <c r="J185"/>
  <c r="J170"/>
  <c r="BK147"/>
  <c i="1" r="AS94"/>
  <c i="2" r="BK475"/>
  <c r="J475"/>
  <c r="BK471"/>
  <c r="J471"/>
  <c r="BK469"/>
  <c r="J469"/>
  <c r="BK460"/>
  <c r="J460"/>
  <c r="BK458"/>
  <c r="J458"/>
  <c r="BK455"/>
  <c r="J455"/>
  <c r="BK452"/>
  <c r="J452"/>
  <c r="BK449"/>
  <c r="J449"/>
  <c r="BK446"/>
  <c r="J446"/>
  <c r="BK444"/>
  <c r="J444"/>
  <c r="BK440"/>
  <c r="J440"/>
  <c r="J438"/>
  <c r="BK431"/>
  <c r="J431"/>
  <c r="BK429"/>
  <c r="BK427"/>
  <c r="BK423"/>
  <c r="BK420"/>
  <c r="J420"/>
  <c r="J416"/>
  <c r="J412"/>
  <c r="BK406"/>
  <c r="BK403"/>
  <c r="BK400"/>
  <c r="BK397"/>
  <c r="BK394"/>
  <c r="J394"/>
  <c r="J391"/>
  <c r="BK382"/>
  <c r="BK379"/>
  <c r="BK376"/>
  <c r="J374"/>
  <c r="BK368"/>
  <c r="J363"/>
  <c r="J357"/>
  <c r="J351"/>
  <c r="J344"/>
  <c r="J335"/>
  <c r="J326"/>
  <c r="BK317"/>
  <c r="J308"/>
  <c r="J301"/>
  <c r="BK291"/>
  <c r="J279"/>
  <c r="J268"/>
  <c r="J254"/>
  <c r="J238"/>
  <c r="BK226"/>
  <c r="BK220"/>
  <c r="BK210"/>
  <c r="J189"/>
  <c r="J175"/>
  <c r="J163"/>
  <c r="BK151"/>
  <c r="J138"/>
  <c r="F37"/>
  <c r="J372"/>
  <c r="BK365"/>
  <c r="J360"/>
  <c r="J355"/>
  <c r="J349"/>
  <c r="J338"/>
  <c r="J329"/>
  <c r="J314"/>
  <c r="J305"/>
  <c r="BK299"/>
  <c r="J285"/>
  <c r="J273"/>
  <c r="J260"/>
  <c r="BK242"/>
  <c r="J231"/>
  <c r="BK222"/>
  <c r="J210"/>
  <c r="BK193"/>
  <c r="J181"/>
  <c r="BK170"/>
  <c r="BK157"/>
  <c r="J147"/>
  <c r="F34"/>
  <c r="BK314"/>
  <c r="J299"/>
  <c r="J291"/>
  <c r="BK279"/>
  <c r="BK268"/>
  <c r="BK245"/>
  <c r="BK231"/>
  <c r="BK224"/>
  <c r="J215"/>
  <c r="BK197"/>
  <c r="BK177"/>
  <c r="BK163"/>
  <c r="BK154"/>
  <c r="J144"/>
  <c r="J135"/>
  <c r="J34"/>
  <c r="J289"/>
  <c r="J270"/>
  <c r="BK260"/>
  <c r="BK248"/>
  <c r="J228"/>
  <c r="BK215"/>
  <c r="BK204"/>
  <c r="BK181"/>
  <c r="BK167"/>
  <c r="J157"/>
  <c r="BK144"/>
  <c r="BK135"/>
  <c r="BK438"/>
  <c r="J429"/>
  <c r="J427"/>
  <c r="J423"/>
  <c r="BK416"/>
  <c r="BK412"/>
  <c r="BK409"/>
  <c r="J409"/>
  <c r="J406"/>
  <c r="J403"/>
  <c r="J400"/>
  <c r="J397"/>
  <c r="BK391"/>
  <c r="BK388"/>
  <c r="J382"/>
  <c r="J379"/>
  <c r="J376"/>
  <c r="BK370"/>
  <c r="J365"/>
  <c r="BK357"/>
  <c r="J353"/>
  <c r="J347"/>
  <c r="J341"/>
  <c r="J332"/>
  <c r="BK323"/>
  <c r="J317"/>
  <c r="BK308"/>
  <c r="BK301"/>
  <c r="J293"/>
  <c r="J282"/>
  <c r="BK270"/>
  <c r="J263"/>
  <c r="BK254"/>
  <c r="BK235"/>
  <c r="J222"/>
  <c r="BK213"/>
  <c r="J197"/>
  <c r="BK185"/>
  <c r="J167"/>
  <c r="J154"/>
  <c r="J141"/>
  <c l="1" r="P134"/>
  <c r="R174"/>
  <c r="R192"/>
  <c r="P241"/>
  <c r="P253"/>
  <c r="R259"/>
  <c r="T302"/>
  <c r="BK174"/>
  <c r="J174"/>
  <c r="J99"/>
  <c r="BK192"/>
  <c r="J192"/>
  <c r="J103"/>
  <c r="P227"/>
  <c r="T241"/>
  <c r="R253"/>
  <c r="P259"/>
  <c r="P375"/>
  <c r="BK470"/>
  <c r="J470"/>
  <c r="J112"/>
  <c r="P174"/>
  <c r="BK227"/>
  <c r="J227"/>
  <c r="J104"/>
  <c r="R241"/>
  <c r="BK253"/>
  <c r="J253"/>
  <c r="J107"/>
  <c r="P302"/>
  <c r="R302"/>
  <c r="BK459"/>
  <c r="J459"/>
  <c r="J111"/>
  <c r="T134"/>
  <c r="T192"/>
  <c r="BK241"/>
  <c r="J241"/>
  <c r="J105"/>
  <c r="BK302"/>
  <c r="J302"/>
  <c r="J109"/>
  <c r="BK375"/>
  <c r="J375"/>
  <c r="J110"/>
  <c r="P459"/>
  <c r="R470"/>
  <c r="R134"/>
  <c r="R133"/>
  <c r="P192"/>
  <c r="T227"/>
  <c r="BK259"/>
  <c r="J259"/>
  <c r="J108"/>
  <c r="R375"/>
  <c r="P470"/>
  <c r="BK134"/>
  <c r="J134"/>
  <c r="J98"/>
  <c r="T174"/>
  <c r="R227"/>
  <c r="T253"/>
  <c r="T259"/>
  <c r="T375"/>
  <c r="R459"/>
  <c r="T470"/>
  <c r="BK188"/>
  <c r="J188"/>
  <c r="J102"/>
  <c r="BK180"/>
  <c r="J180"/>
  <c r="J100"/>
  <c r="BK184"/>
  <c r="J184"/>
  <c r="J101"/>
  <c r="E85"/>
  <c r="J89"/>
  <c r="F92"/>
  <c r="BE135"/>
  <c r="BE138"/>
  <c r="BE141"/>
  <c r="BE144"/>
  <c r="BE147"/>
  <c r="BE151"/>
  <c r="BE154"/>
  <c r="BE157"/>
  <c r="BE160"/>
  <c r="BE163"/>
  <c r="BE167"/>
  <c r="BE170"/>
  <c r="BE175"/>
  <c r="BE177"/>
  <c r="BE181"/>
  <c r="BE185"/>
  <c r="BE189"/>
  <c r="BE193"/>
  <c r="BE197"/>
  <c r="BE204"/>
  <c r="BE207"/>
  <c r="BE210"/>
  <c r="BE213"/>
  <c r="BE215"/>
  <c r="BE218"/>
  <c r="BE220"/>
  <c r="BE222"/>
  <c r="BE224"/>
  <c r="BE226"/>
  <c r="BE228"/>
  <c r="BE231"/>
  <c r="BE235"/>
  <c r="BE238"/>
  <c r="BE242"/>
  <c r="BE245"/>
  <c r="BE248"/>
  <c r="BE254"/>
  <c r="BE257"/>
  <c r="BE260"/>
  <c r="BE263"/>
  <c r="BE265"/>
  <c r="BE268"/>
  <c r="BE270"/>
  <c r="BE273"/>
  <c r="BE276"/>
  <c r="BE279"/>
  <c r="BE282"/>
  <c r="BE285"/>
  <c r="BE289"/>
  <c r="BE291"/>
  <c r="BE293"/>
  <c r="BE297"/>
  <c r="BE299"/>
  <c r="BE301"/>
  <c r="BE303"/>
  <c r="BE305"/>
  <c r="BE308"/>
  <c r="BE311"/>
  <c r="BE314"/>
  <c r="BE317"/>
  <c r="BE320"/>
  <c r="BE323"/>
  <c r="BE326"/>
  <c r="BE329"/>
  <c r="BE332"/>
  <c r="BE335"/>
  <c r="BE338"/>
  <c r="BE341"/>
  <c r="BE344"/>
  <c r="BE347"/>
  <c r="BE349"/>
  <c r="BE351"/>
  <c r="BE353"/>
  <c r="BE355"/>
  <c r="BE357"/>
  <c r="BE360"/>
  <c r="BE363"/>
  <c r="BE365"/>
  <c r="BE368"/>
  <c r="BE370"/>
  <c r="BE372"/>
  <c r="BE374"/>
  <c r="BE376"/>
  <c r="BE379"/>
  <c r="BE382"/>
  <c r="BE388"/>
  <c r="BE391"/>
  <c r="BE394"/>
  <c r="BE397"/>
  <c r="BE400"/>
  <c r="BE403"/>
  <c r="BE406"/>
  <c r="BE409"/>
  <c r="BE412"/>
  <c r="BE416"/>
  <c r="BE420"/>
  <c r="BE423"/>
  <c r="BE427"/>
  <c r="BE429"/>
  <c r="BE431"/>
  <c r="BE438"/>
  <c r="BE440"/>
  <c r="BE444"/>
  <c r="BE446"/>
  <c r="BE449"/>
  <c r="BE452"/>
  <c r="BE455"/>
  <c r="BE458"/>
  <c r="BE460"/>
  <c r="BE469"/>
  <c r="BE471"/>
  <c r="BE475"/>
  <c i="1" r="BA95"/>
  <c r="AW95"/>
  <c r="BB95"/>
  <c r="BC95"/>
  <c r="BD95"/>
  <c r="BB94"/>
  <c r="W31"/>
  <c r="BC94"/>
  <c r="W32"/>
  <c r="BD94"/>
  <c r="W33"/>
  <c r="BA94"/>
  <c r="W30"/>
  <c i="2" l="1" r="T133"/>
  <c r="T252"/>
  <c r="P252"/>
  <c r="R252"/>
  <c r="R132"/>
  <c r="P133"/>
  <c r="P132"/>
  <c i="1" r="AU95"/>
  <c i="2" r="BK252"/>
  <c r="J252"/>
  <c r="J106"/>
  <c r="BK133"/>
  <c r="J133"/>
  <c r="J97"/>
  <c i="1" r="AW94"/>
  <c r="AK30"/>
  <c i="2" r="J33"/>
  <c i="1" r="AV95"/>
  <c r="AT95"/>
  <c r="AU94"/>
  <c r="AY94"/>
  <c r="AX94"/>
  <c i="2" r="F33"/>
  <c i="1" r="AZ95"/>
  <c r="AZ94"/>
  <c r="W29"/>
  <c i="2" l="1" r="T132"/>
  <c r="BK132"/>
  <c r="J132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<sst xmlns="http://schemas.openxmlformats.org/spreadsheetml/2006/main">
  <si>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</si>
  <si>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</si>
  <si>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</si>
  <si>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</si>
  <si>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</si>
  <si>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{fc9bd8be-34ce-4b8a-9007-f69f3092716b}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</si>
  <si>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</si>
  <si>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</si>
  <si>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</si>
  <si>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</si>
  <si>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</si>
  <si>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</si>
  <si>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</si>
  <si>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</si>
  <si>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240048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</si>
  <si>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</si>
  <si>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</si>
  <si>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Oprava-rekonstrukce silnoproudé a slaboproudé elektroinstalace, rozvodů SV a TUV pro objekt mateřské školy Komerční 22a</t>
  </si>
  <si>
    <t>KSO:</t>
  </si>
  <si>
    <t>CC-CZ:</t>
  </si>
  <si>
    <t>Místo:</t>
  </si>
  <si>
    <t>Ostrava</t>
  </si>
  <si>
    <t>Datum:</t>
  </si>
  <si>
    <t>17. 10. 2024</t>
  </si>
  <si>
    <t>Zadavatel:</t>
  </si>
  <si>
    <t>IČ:</t>
  </si>
  <si>
    <t>Úřad městského obvodu Slezská Ostrava</t>
  </si>
  <si>
    <t>DIČ:</t>
  </si>
  <si>
    <t>Uchazeč:</t>
  </si>
  <si>
    <t>Vyplň údaj</t>
  </si>
  <si>
    <t>Projektant:</t>
  </si>
  <si>
    <t>MPA ProjektStav s.r.o.</t>
  </si>
  <si>
    <t>True</t>
  </si>
  <si>
    <t>Zpracovatel:</t>
  </si>
  <si>
    <t>Ing. Tomáš Janošec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</si>
  <si>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</si>
  <si>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</si>
  <si>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</si>
  <si>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</si>
  <si>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</si>
  <si>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</si>
  <si>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</si>
  <si>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</si>
  <si>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</si>
  <si>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</si>
  <si>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</si>
  <si>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</si>
  <si>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</si>
  <si>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</si>
  <si>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</si>
  <si>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</si>
  <si>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</si>
  <si>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</si>
  <si>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</si>
  <si>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</si>
  <si>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</si>
  <si>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</si>
  <si>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</si>
  <si>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</si>
  <si>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</si>
  <si>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</si>
  <si>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</si>
  <si>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</si>
  <si>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</si>
  <si>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</si>
  <si>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</si>
  <si>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</si>
  <si>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</si>
  <si>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</si>
  <si>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</si>
  <si>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</si>
  <si>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</si>
  <si>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</si>
  <si>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</si>
  <si>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</si>
  <si>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</si>
  <si>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</si>
  <si>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</si>
  <si>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</si>
  <si>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</si>
  <si>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</si>
  <si>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D.1.2.2</t>
  </si>
  <si>
    <t>Zdravotně technické instalace</t>
  </si>
  <si>
    <t>STA</t>
  </si>
  <si>
    <t>1</t>
  </si>
  <si>
    <t>{cfd65d0e-d848-43b9-b8ef-47e4a9d14bfc}</t>
  </si>
  <si>
    <t>2</t>
  </si>
  <si>
    <t>KRYCÍ LIST SOUPISU PRACÍ</t>
  </si>
  <si>
    <t>Objekt:</t>
  </si>
  <si>
    <t>D.1.2.2 -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</si>
  <si>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</si>
  <si>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</si>
  <si>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</si>
  <si>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</si>
  <si>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</si>
  <si>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</si>
  <si>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</si>
  <si>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</si>
  <si>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</si>
  <si>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</si>
  <si>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</si>
  <si>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</si>
  <si>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</si>
  <si>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</si>
  <si>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</si>
  <si>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</si>
  <si>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</si>
  <si>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</si>
  <si>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</si>
  <si>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</si>
  <si>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763 - Konstrukce suché výstavby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</si>
  <si>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</si>
  <si>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</si>
  <si>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</si>
  <si>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</si>
  <si>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</si>
  <si>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</si>
  <si>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</si>
  <si>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</si>
  <si>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</si>
  <si>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</si>
  <si>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</si>
  <si>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</si>
  <si>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</si>
  <si>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</si>
  <si>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</si>
  <si>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</si>
  <si>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</si>
  <si>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</si>
  <si>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</si>
  <si>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</si>
  <si>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</si>
  <si>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2024 01</t>
  </si>
  <si>
    <t>4</t>
  </si>
  <si>
    <t>-724304168</t>
  </si>
  <si>
    <t>VV</t>
  </si>
  <si>
    <t>"v místě stávajícího lapolu a revizních šachet"</t>
  </si>
  <si>
    <t>10</t>
  </si>
  <si>
    <t>113107136</t>
  </si>
  <si>
    <t>Odstranění podkladu z betonu vyztuženého sítěmi tl přes 100 do 150 mm ručně</t>
  </si>
  <si>
    <t>2012152399</t>
  </si>
  <si>
    <t>"demontáž stávající podlahy v 1.NP pro uložení nové ležaté kanalizace"</t>
  </si>
  <si>
    <t>98*1,0</t>
  </si>
  <si>
    <t>3</t>
  </si>
  <si>
    <t>131151100</t>
  </si>
  <si>
    <t>Hloubení jam nezapažených v hornině třídy těžitelnosti I skupiny 1 a 2 objem do 20 m3 strojně</t>
  </si>
  <si>
    <t>m3</t>
  </si>
  <si>
    <t>-866059214</t>
  </si>
  <si>
    <t>"odkopání stávajícího lapolu"</t>
  </si>
  <si>
    <t>3*3*2</t>
  </si>
  <si>
    <t>132112221</t>
  </si>
  <si>
    <t>Hloubení zapažených rýh šířky do 2000 mm v soudržných horninách třídy těžitelnosti I skupiny 1 a 2 ručně</t>
  </si>
  <si>
    <t>2121909989</t>
  </si>
  <si>
    <t>" uložení nové ležaté kanalizace"</t>
  </si>
  <si>
    <t>110*1*1,8</t>
  </si>
  <si>
    <t>5</t>
  </si>
  <si>
    <t>151101101</t>
  </si>
  <si>
    <t>Zřízení příložného pažení a rozepření stěn rýh hl do 2 m</t>
  </si>
  <si>
    <t>-1686837683</t>
  </si>
  <si>
    <t>P</t>
  </si>
  <si>
    <t>Poznámka k položce:_x000d_
Odměřeno z výkresu situace.</t>
  </si>
  <si>
    <t>110*1,8*2</t>
  </si>
  <si>
    <t>6</t>
  </si>
  <si>
    <t>151101111</t>
  </si>
  <si>
    <t>Odstranění příložného pažení a rozepření stěn rýh hl do 2 m</t>
  </si>
  <si>
    <t>633599470</t>
  </si>
  <si>
    <t>Poznámka k položce:_x000d_
Viz položka zřízení.</t>
  </si>
  <si>
    <t>396</t>
  </si>
  <si>
    <t>7</t>
  </si>
  <si>
    <t>161102111</t>
  </si>
  <si>
    <t>Svislé přemístění výkopku do 2,5 m z kamenouhelných hlušin</t>
  </si>
  <si>
    <t>1438168602</t>
  </si>
  <si>
    <t>Poznámka k položce:_x000d_
Viz položka hloubení jam a rýh.</t>
  </si>
  <si>
    <t>18+396</t>
  </si>
  <si>
    <t>8</t>
  </si>
  <si>
    <t>162251101</t>
  </si>
  <si>
    <t>Vodorovné přemístění do 20 m výkopku/sypaniny z horniny třídy těžitelnosti I skupiny 1 až 3</t>
  </si>
  <si>
    <t>87527360</t>
  </si>
  <si>
    <t>"hloubení jam a rýh -zásyp výkopkem"</t>
  </si>
  <si>
    <t>18+198-155,5</t>
  </si>
  <si>
    <t>9</t>
  </si>
  <si>
    <t>167151101</t>
  </si>
  <si>
    <t>Nakládání výkopku z hornin třídy těžitelnosti I skupiny 1 až 3 do 100 m3</t>
  </si>
  <si>
    <t>-1862073084</t>
  </si>
  <si>
    <t>Poznámka k položce:_x000d_
Viz položka vodorovné přemístění.</t>
  </si>
  <si>
    <t>60,5</t>
  </si>
  <si>
    <t>174101101</t>
  </si>
  <si>
    <t>Zásyp jam, šachet rýh nebo kolem objektů sypaninou se zhutněním</t>
  </si>
  <si>
    <t>807200512</t>
  </si>
  <si>
    <t>"prohozeným výkopkem"</t>
  </si>
  <si>
    <t>110*1,0*(1,8-0,1-0,45)</t>
  </si>
  <si>
    <t>18</t>
  </si>
  <si>
    <t>11</t>
  </si>
  <si>
    <t>175151101</t>
  </si>
  <si>
    <t>Obsypání potrubí strojně sypaninou bez prohození, uloženou do 3 m</t>
  </si>
  <si>
    <t>194256557</t>
  </si>
  <si>
    <t>110*1*0,45</t>
  </si>
  <si>
    <t>M</t>
  </si>
  <si>
    <t>58337302</t>
  </si>
  <si>
    <t>štěrkopísek frakce 0/16</t>
  </si>
  <si>
    <t>t</t>
  </si>
  <si>
    <t>-723832443</t>
  </si>
  <si>
    <t>Poznámka k položce:_x000d_
Viz položka obsypání * objemová hmotnost kameniva.</t>
  </si>
  <si>
    <t>49,5</t>
  </si>
  <si>
    <t>49,5*2 'Přepočtené koeficientem množství</t>
  </si>
  <si>
    <t>Zakládání</t>
  </si>
  <si>
    <t>13</t>
  </si>
  <si>
    <t>273361412</t>
  </si>
  <si>
    <t>Výztuž základových desek ze svařovaných sítí přes 3,5 do 6 kg/m2</t>
  </si>
  <si>
    <t>1899095467</t>
  </si>
  <si>
    <t>Poznámka k položce:_x000d_
Bude provedeno pouze v případě, že nepůjde využít stávající kanalizaci v 1.PP._x000d_
Včetně přesunu po staveništi._x000d_
Odměřeno z výkresů ZTI.</t>
  </si>
  <si>
    <t>14</t>
  </si>
  <si>
    <t>31316008</t>
  </si>
  <si>
    <t>síť výztužná svařovaná DIN 488 jakost B500A 100x100mm drát D 8mm</t>
  </si>
  <si>
    <t>830434177</t>
  </si>
  <si>
    <t>"vyztužení opravené podkladní betoné desky po uložení nové ležaté kanalizace v 1.NP"</t>
  </si>
  <si>
    <t>98*1</t>
  </si>
  <si>
    <t>Svislé a kompletní konstrukce</t>
  </si>
  <si>
    <t>15</t>
  </si>
  <si>
    <t>359901212</t>
  </si>
  <si>
    <t>Monitoring stoky jakékoli výšky na stávající kanalizaci</t>
  </si>
  <si>
    <t>m</t>
  </si>
  <si>
    <t>-1799619829</t>
  </si>
  <si>
    <t>"nová ležatá kanalizace = po dokončení kontrola průchodnosti apod."</t>
  </si>
  <si>
    <t>60</t>
  </si>
  <si>
    <t>Vodorovné konstrukce</t>
  </si>
  <si>
    <t>16</t>
  </si>
  <si>
    <t>451315126</t>
  </si>
  <si>
    <t>Podkladní nebo výplňová vrstva z betonu C 20/25 tl do 150 mm</t>
  </si>
  <si>
    <t>939032190</t>
  </si>
  <si>
    <t>"oprava stávající podkladní betoné desky po uložení nové ležaté kanalizace v 1.NP"</t>
  </si>
  <si>
    <t>Komunikace pozemní</t>
  </si>
  <si>
    <t>17</t>
  </si>
  <si>
    <t>564231011</t>
  </si>
  <si>
    <t>Podklad nebo podsyp ze štěrkopísku ŠP plochy do 100 m2 tl 100 mm</t>
  </si>
  <si>
    <t>1632588935</t>
  </si>
  <si>
    <t>Poznámka k položce:_x000d_
Odměřeno z výkresu vzorových uložení potrubí.</t>
  </si>
  <si>
    <t>110*1</t>
  </si>
  <si>
    <t>Trubní vedení</t>
  </si>
  <si>
    <t>830311811</t>
  </si>
  <si>
    <t>Bourání stávajícího kameninového potrubí DN do 150</t>
  </si>
  <si>
    <t>-569820821</t>
  </si>
  <si>
    <t>Poznámka k položce:_x000d_
Komplet, včetně odvozu na skládku.</t>
  </si>
  <si>
    <t>"demontáž původního ležatého potrubí"</t>
  </si>
  <si>
    <t>50</t>
  </si>
  <si>
    <t>19</t>
  </si>
  <si>
    <t>871313121</t>
  </si>
  <si>
    <t>Montáž kanalizačního potrubí hladkého plnostěnného SN 8 z PVC-U DN 160</t>
  </si>
  <si>
    <t>-2088218507</t>
  </si>
  <si>
    <t>Poznámka k položce:_x000d_
Včetně tvarovek.</t>
  </si>
  <si>
    <t>"D110"</t>
  </si>
  <si>
    <t>30</t>
  </si>
  <si>
    <t>"D160"</t>
  </si>
  <si>
    <t>98</t>
  </si>
  <si>
    <t>Součet</t>
  </si>
  <si>
    <t>20</t>
  </si>
  <si>
    <t>28611118</t>
  </si>
  <si>
    <t>trubka kanalizační PVC-U plnostěnná jednovrstvá DN 110x1000mm SN8</t>
  </si>
  <si>
    <t>-1938610270</t>
  </si>
  <si>
    <t>30*1,05 'Přepočtené koeficientem množství</t>
  </si>
  <si>
    <t>28611166</t>
  </si>
  <si>
    <t>trubka kanalizační PVC-U plnostěnná jednovrstvá DN 160x5000mm SN8</t>
  </si>
  <si>
    <t>1424908253</t>
  </si>
  <si>
    <t>98*1,05 'Přepočtené koeficientem množství</t>
  </si>
  <si>
    <t>22</t>
  </si>
  <si>
    <t>871363121</t>
  </si>
  <si>
    <t>Montáž kanalizačního potrubí hladkého plnostěnného SN 8 z PVC-U DN 250</t>
  </si>
  <si>
    <t>-327306797</t>
  </si>
  <si>
    <t>"chránička"</t>
  </si>
  <si>
    <t>23</t>
  </si>
  <si>
    <t>28611152</t>
  </si>
  <si>
    <t>trubka kanalizační PVC-U plnostěnná jednovrstvá DN 250x1000mm SN8</t>
  </si>
  <si>
    <t>1315219802</t>
  </si>
  <si>
    <t>5*1,03 'Přepočtené koeficientem množství</t>
  </si>
  <si>
    <t>24</t>
  </si>
  <si>
    <t>877310330</t>
  </si>
  <si>
    <t>Montáž spojek na kanalizačním potrubí z PP nebo tvrdého PVC trub hladkých plnostěnných DN 150</t>
  </si>
  <si>
    <t>kus</t>
  </si>
  <si>
    <t>-1619218939</t>
  </si>
  <si>
    <t>"přepojení nového kanalizačního potrubí na stávající"</t>
  </si>
  <si>
    <t>25</t>
  </si>
  <si>
    <t>28617235</t>
  </si>
  <si>
    <t>spojka přesuvná kanalizační PP třívrstvá DN 150</t>
  </si>
  <si>
    <t>1969239345</t>
  </si>
  <si>
    <t>26</t>
  </si>
  <si>
    <t>892271111</t>
  </si>
  <si>
    <t>Tlaková zkouška vodou potrubí DN 100 nebo 125</t>
  </si>
  <si>
    <t>1391654754</t>
  </si>
  <si>
    <t>27</t>
  </si>
  <si>
    <t>892351111</t>
  </si>
  <si>
    <t>Tlaková zkouška vodou potrubí DN 150 nebo 200</t>
  </si>
  <si>
    <t>-1722074154</t>
  </si>
  <si>
    <t>28</t>
  </si>
  <si>
    <t>892372111</t>
  </si>
  <si>
    <t>Zabezpečení konců potrubí DN do 300 při tlakových zkouškách vodou</t>
  </si>
  <si>
    <t>471442491</t>
  </si>
  <si>
    <t>29</t>
  </si>
  <si>
    <t>998276101</t>
  </si>
  <si>
    <t>Přesun hmot pro trubní vedení z trub z plastických hmot otevřený výkop</t>
  </si>
  <si>
    <t>-714384883</t>
  </si>
  <si>
    <t>Ostatní konstrukce a práce-bourání</t>
  </si>
  <si>
    <t>919735123</t>
  </si>
  <si>
    <t>Řezání stávajícího betonového krytu hl přes 100 do 150 mm</t>
  </si>
  <si>
    <t>2071416993</t>
  </si>
  <si>
    <t>"demontáž stávající betonové podkladní desky v 1.NP"</t>
  </si>
  <si>
    <t>98*2</t>
  </si>
  <si>
    <t>31</t>
  </si>
  <si>
    <t>963015171</t>
  </si>
  <si>
    <t>Demontáž prefabrikovaných krycích desek kanálů, šachet nebo žump do hmotnosti 4 t</t>
  </si>
  <si>
    <t>65065911</t>
  </si>
  <si>
    <t>Poznámka k položce:_x000d_
Komplet, včetně odvozu na skládku, poplatku za uložení.</t>
  </si>
  <si>
    <t>"zrušení stávajícího lapolu"</t>
  </si>
  <si>
    <t>32</t>
  </si>
  <si>
    <t>971052351</t>
  </si>
  <si>
    <t>Vybourání nebo prorážení otvorů v ŽB příčkách a zdech pl do 0,09 m2 tl do 450 mm</t>
  </si>
  <si>
    <t>-361083769</t>
  </si>
  <si>
    <t>Poznámka k položce:_x000d_
Komplet včetně vyspravení.</t>
  </si>
  <si>
    <t>33</t>
  </si>
  <si>
    <t>974031133</t>
  </si>
  <si>
    <t>Vysekání rýh ve zdivu cihelném hl do 50 mm š do 100 mm</t>
  </si>
  <si>
    <t>-1200907098</t>
  </si>
  <si>
    <t>Poznámka k položce:_x000d_
 Včetně zednického vyspravení</t>
  </si>
  <si>
    <t>997</t>
  </si>
  <si>
    <t>Přesun sutě</t>
  </si>
  <si>
    <t>34</t>
  </si>
  <si>
    <t>997006519</t>
  </si>
  <si>
    <t>Příplatek k vodorovnému přemístění suti na skládku ZKD 1 km přes 1 km</t>
  </si>
  <si>
    <t>1966369804</t>
  </si>
  <si>
    <t>Poznámka k položce:_x000d_
Viz položka vodorovná doprava suti * vzdálenost skládky 10 km.</t>
  </si>
  <si>
    <t>(49,25+121)*10</t>
  </si>
  <si>
    <t>35</t>
  </si>
  <si>
    <t>997221862</t>
  </si>
  <si>
    <t>Poplatek za uložení na recyklační skládce (skládkovné) stavebního odpadu z armovaného betonu pod kódem 17 01 01</t>
  </si>
  <si>
    <t>-2055697605</t>
  </si>
  <si>
    <t>"demontáž ŽB podlahy a lapolu * objemová hmotnost"</t>
  </si>
  <si>
    <t>((98*1*0,15)+5)*2,5</t>
  </si>
  <si>
    <t>36</t>
  </si>
  <si>
    <t>997221873</t>
  </si>
  <si>
    <t>Poplatek za uložení na recyklační skládce (skládkovné) stavebního odpadu zeminy a kamení zatříděného do Katalogu odpadů pod kódem 17 05 04</t>
  </si>
  <si>
    <t>-1364840792</t>
  </si>
  <si>
    <t>Poznámka k položce:_x000d_
Viz předchozí položky * objemová hmotnost.</t>
  </si>
  <si>
    <t>"přebytečná zemina z výkopku"</t>
  </si>
  <si>
    <t>60,5*2,0</t>
  </si>
  <si>
    <t>PSV</t>
  </si>
  <si>
    <t>Práce a dodávky PSV</t>
  </si>
  <si>
    <t>711</t>
  </si>
  <si>
    <t>Izolace proti vodě, vlhkosti a plynům</t>
  </si>
  <si>
    <t>37</t>
  </si>
  <si>
    <t>711141559</t>
  </si>
  <si>
    <t>Provedení izolace proti zemní vlhkosti pásy přitavením vodorovné NAIP</t>
  </si>
  <si>
    <t>-1572436197</t>
  </si>
  <si>
    <t>"oprava stávající betonové podkladní desky pro novou ležatou kanalizaci v 1.NP"</t>
  </si>
  <si>
    <t>38</t>
  </si>
  <si>
    <t>62832000</t>
  </si>
  <si>
    <t>pás asfaltový natavitelný oxidovaný s vložkou ze skleněné rohože typu V60 s jemnozrnným minerálním posypem tl 3,0mm</t>
  </si>
  <si>
    <t>973151917</t>
  </si>
  <si>
    <t>196</t>
  </si>
  <si>
    <t>721</t>
  </si>
  <si>
    <t>Zdravotechnika - vnitřní kanalizace</t>
  </si>
  <si>
    <t>39</t>
  </si>
  <si>
    <t>721140802</t>
  </si>
  <si>
    <t>Demontáž potrubí litinové DN do 100</t>
  </si>
  <si>
    <t>-415447251</t>
  </si>
  <si>
    <t>Poznámka k položce:_x000d_
Včetně odvozu na skládku.</t>
  </si>
  <si>
    <t>40</t>
  </si>
  <si>
    <t>721171808</t>
  </si>
  <si>
    <t>Demontáž potrubí z PVC D přes 75 do 114</t>
  </si>
  <si>
    <t>1456745009</t>
  </si>
  <si>
    <t>100</t>
  </si>
  <si>
    <t>41</t>
  </si>
  <si>
    <t>721174024</t>
  </si>
  <si>
    <t>Potrubí kanalizační z PP odpadní DN 75</t>
  </si>
  <si>
    <t>-327827468</t>
  </si>
  <si>
    <t>Poznámka k položce:_x000d_
Včetně tvarovek (kolena, odbočky, redukce apod.), kotvení, montáže.</t>
  </si>
  <si>
    <t>42</t>
  </si>
  <si>
    <t>286110860</t>
  </si>
  <si>
    <t>čistící kus odpadního systému tlumící zvuk DN 70</t>
  </si>
  <si>
    <t>-661222215</t>
  </si>
  <si>
    <t>43</t>
  </si>
  <si>
    <t>59081250</t>
  </si>
  <si>
    <t>manžeta požárně ochranná pro průchod PVC,PP,PE potrubí stěnami a stropy š 32mm D 75mm EI90</t>
  </si>
  <si>
    <t>-256249295</t>
  </si>
  <si>
    <t>Poznámka k položce:_x000d_
V místě prostupu požárním úsekem.</t>
  </si>
  <si>
    <t>44</t>
  </si>
  <si>
    <t>721174025</t>
  </si>
  <si>
    <t>Potrubí kanalizační z PP odpadní DN 110</t>
  </si>
  <si>
    <t>1308478660</t>
  </si>
  <si>
    <t>65</t>
  </si>
  <si>
    <t>45</t>
  </si>
  <si>
    <t>286110870</t>
  </si>
  <si>
    <t>čistící kus odpadního systému tlumící zvuk DN 100</t>
  </si>
  <si>
    <t>-158932155</t>
  </si>
  <si>
    <t xml:space="preserve">Poznámka k položce:_x000d_
_x000d_
</t>
  </si>
  <si>
    <t>46</t>
  </si>
  <si>
    <t>59081251</t>
  </si>
  <si>
    <t>manžeta požárně ochranná pro průchod PVC,PP,PE potrubí stěnami a stropy š 32mm D 110mm EI90</t>
  </si>
  <si>
    <t>1511394013</t>
  </si>
  <si>
    <t>47</t>
  </si>
  <si>
    <t>721174043</t>
  </si>
  <si>
    <t>Potrubí kanalizační z PP připojovací DN 50</t>
  </si>
  <si>
    <t>-279891888</t>
  </si>
  <si>
    <t>48</t>
  </si>
  <si>
    <t>721175212</t>
  </si>
  <si>
    <t>Potrubí kanalizační z PP odpadní odhlučněné třívrstvé DN 110</t>
  </si>
  <si>
    <t>736352280</t>
  </si>
  <si>
    <t>"pod stropem 1.NP"</t>
  </si>
  <si>
    <t>49</t>
  </si>
  <si>
    <t>721194105</t>
  </si>
  <si>
    <t>Vyvedení a upevnění odpadních výpustek DN 50</t>
  </si>
  <si>
    <t>-767842687</t>
  </si>
  <si>
    <t>721194109</t>
  </si>
  <si>
    <t>Vyvedení a upevnění odpadních výpustek DN 110</t>
  </si>
  <si>
    <t>249357722</t>
  </si>
  <si>
    <t>51</t>
  </si>
  <si>
    <t>721211421</t>
  </si>
  <si>
    <t>Vpusť podlahová se svislým odtokem DN 50/75/110 mřížka nerez 115x115</t>
  </si>
  <si>
    <t>-1321938718</t>
  </si>
  <si>
    <t>Poznámka k položce:_x000d_
Včetně vodní a mechanické zápachové uzávěrky, včetně mřížky.</t>
  </si>
  <si>
    <t>"VP"</t>
  </si>
  <si>
    <t>52</t>
  </si>
  <si>
    <t>721211912</t>
  </si>
  <si>
    <t>Montáž vpustí podlahových DN 50/75 ostatní typ</t>
  </si>
  <si>
    <t>863694699</t>
  </si>
  <si>
    <t>53</t>
  </si>
  <si>
    <t>721290111</t>
  </si>
  <si>
    <t>Zkouška těsnosti potrubí kanalizace vodou DN do 125</t>
  </si>
  <si>
    <t>-80398056</t>
  </si>
  <si>
    <t>161</t>
  </si>
  <si>
    <t>54</t>
  </si>
  <si>
    <t>998721101</t>
  </si>
  <si>
    <t>Přesun hmot tonážní pro vnitřní kanalizaci v objektech v do 6 m</t>
  </si>
  <si>
    <t>1893702321</t>
  </si>
  <si>
    <t>722</t>
  </si>
  <si>
    <t>Zdravotechnika - vnitřní vodovod</t>
  </si>
  <si>
    <t>55</t>
  </si>
  <si>
    <t>722170804</t>
  </si>
  <si>
    <t>Demontáž rozvodů vody z plastů D přes 25 do 50</t>
  </si>
  <si>
    <t>-1908392878</t>
  </si>
  <si>
    <t>400</t>
  </si>
  <si>
    <t>56</t>
  </si>
  <si>
    <t>722174002</t>
  </si>
  <si>
    <t>Potrubí vodovodní plastové PPR svar polyfúze PN 16 D 20x2,8 mm</t>
  </si>
  <si>
    <t>1550917558</t>
  </si>
  <si>
    <t>240</t>
  </si>
  <si>
    <t>57</t>
  </si>
  <si>
    <t>722174003</t>
  </si>
  <si>
    <t>Potrubí vodovodní plastové PPR svar polyfúze PN 16 D 25x3,5 mm</t>
  </si>
  <si>
    <t>554063132</t>
  </si>
  <si>
    <t>70</t>
  </si>
  <si>
    <t>58</t>
  </si>
  <si>
    <t>722174004</t>
  </si>
  <si>
    <t>Potrubí vodovodní plastové PPR svar polyfúze PN 16 D 32x4,4 mm</t>
  </si>
  <si>
    <t>1518120757</t>
  </si>
  <si>
    <t>59</t>
  </si>
  <si>
    <t>722174005</t>
  </si>
  <si>
    <t>Potrubí vodovodní plastové PPR svar polyfúze PN 16 D 40x5,5 mm</t>
  </si>
  <si>
    <t>1636520046</t>
  </si>
  <si>
    <t>722174006</t>
  </si>
  <si>
    <t>Potrubí vodovodní plastové PPR svar polyfúze PN 16 D 50x6,9 mm</t>
  </si>
  <si>
    <t>697776034</t>
  </si>
  <si>
    <t>61</t>
  </si>
  <si>
    <t>722174007</t>
  </si>
  <si>
    <t>Potrubí vodovodní plastové PPR svar polyfúze PN 16 D 63x8,6 mm</t>
  </si>
  <si>
    <t>-394271421</t>
  </si>
  <si>
    <t>62</t>
  </si>
  <si>
    <t>722181221</t>
  </si>
  <si>
    <t>Ochrana vodovodního potrubí přilepenými termoizolačními trubicemi z PE tl přes 6 do 9 mm DN do 22 mm</t>
  </si>
  <si>
    <t>1867352879</t>
  </si>
  <si>
    <t>"rozvody studené pitné vody"</t>
  </si>
  <si>
    <t>80</t>
  </si>
  <si>
    <t>63</t>
  </si>
  <si>
    <t>722181222</t>
  </si>
  <si>
    <t>Ochrana vodovodního potrubí přilepenými termoizolačními trubicemi z PE tl přes 6 do 9 mm DN přes 22 do 45 mm</t>
  </si>
  <si>
    <t>-1097806135</t>
  </si>
  <si>
    <t>64</t>
  </si>
  <si>
    <t>722181223</t>
  </si>
  <si>
    <t>Ochrana vodovodního potrubí přilepenými termoizolačními trubicemi z PE tl přes 6 do 9 mm DN přes 45 do 63 mm</t>
  </si>
  <si>
    <t>-1901914391</t>
  </si>
  <si>
    <t>722181251</t>
  </si>
  <si>
    <t>Ochrana vodovodního potrubí přilepenými termoizolačními trubicemi z PE tl přes 20 do 25 mm DN do 22 mm</t>
  </si>
  <si>
    <t>-1404304067</t>
  </si>
  <si>
    <t>"rozvody teplé vody a cirkulace"</t>
  </si>
  <si>
    <t>160</t>
  </si>
  <si>
    <t>66</t>
  </si>
  <si>
    <t>722181252</t>
  </si>
  <si>
    <t>Ochrana vodovodního potrubí přilepenými termoizolačními trubicemi z PE tl přes 20 do 25 mm DN přes 22 do 45 mm</t>
  </si>
  <si>
    <t>-1301652564</t>
  </si>
  <si>
    <t>67</t>
  </si>
  <si>
    <t>722181253</t>
  </si>
  <si>
    <t>Ochrana vodovodního potrubí přilepenými termoizolačními trubicemi z PE tl přes 20 do 25 mm DN přes 45 do 63 mm</t>
  </si>
  <si>
    <t>-794893991</t>
  </si>
  <si>
    <t>"rozvody teplé vody"</t>
  </si>
  <si>
    <t>68</t>
  </si>
  <si>
    <t>59816122</t>
  </si>
  <si>
    <t>tmel silikonový žáruvzdorný bílý do 250 °C</t>
  </si>
  <si>
    <t>-83063579</t>
  </si>
  <si>
    <t>69</t>
  </si>
  <si>
    <t>722220111</t>
  </si>
  <si>
    <t>Nástěnka pro výtokový ventil G 1/2" s jedním závitem</t>
  </si>
  <si>
    <t>-722256096</t>
  </si>
  <si>
    <t>Poznámka k položce:_x000d_
Pro rohové kohouty.</t>
  </si>
  <si>
    <t>722220121</t>
  </si>
  <si>
    <t>Nástěnka pro baterii G 1/2" s jedním závitem</t>
  </si>
  <si>
    <t>pár</t>
  </si>
  <si>
    <t>690664700</t>
  </si>
  <si>
    <t>71</t>
  </si>
  <si>
    <t>722224115</t>
  </si>
  <si>
    <t>Kohout plnicí nebo vypouštěcí G 1/2" PN 10 s jedním závitem</t>
  </si>
  <si>
    <t>2007459725</t>
  </si>
  <si>
    <t>72</t>
  </si>
  <si>
    <t>722232043</t>
  </si>
  <si>
    <t>Kohout kulový přímý G 1/2" PN 42 do 185°C vnitřní závit</t>
  </si>
  <si>
    <t>61968142</t>
  </si>
  <si>
    <t>73</t>
  </si>
  <si>
    <t>722232044</t>
  </si>
  <si>
    <t>Kohout kulový přímý G 3/4" PN 42 do 185°C vnitřní závit</t>
  </si>
  <si>
    <t>-1524627298</t>
  </si>
  <si>
    <t>74</t>
  </si>
  <si>
    <t>722232048</t>
  </si>
  <si>
    <t>Kohout kulový přímý G 2" PN 42 do 185°C vnitřní závit</t>
  </si>
  <si>
    <t>-117574690</t>
  </si>
  <si>
    <t>75</t>
  </si>
  <si>
    <t>722232171</t>
  </si>
  <si>
    <t>Kohout kulový rohový G 1/2" PN 42 do 185°C plnoprůtokový s vnějším a vnitřním závitem</t>
  </si>
  <si>
    <t>1572827258</t>
  </si>
  <si>
    <t>Poznámka k položce:_x000d_
Včetně flexibilní ocelové hadičky.</t>
  </si>
  <si>
    <t>76</t>
  </si>
  <si>
    <t>722229101</t>
  </si>
  <si>
    <t>Montáž vodovodních armatur s jedním závitem G 1/2" ostatní typ</t>
  </si>
  <si>
    <t>CS ÚRS 2023 01</t>
  </si>
  <si>
    <t>1983888048</t>
  </si>
  <si>
    <t>"nový nezámrzný ventil"</t>
  </si>
  <si>
    <t>77</t>
  </si>
  <si>
    <t>551R01</t>
  </si>
  <si>
    <t>nezámrzný venkovní ventil 1/2"</t>
  </si>
  <si>
    <t>2036764080</t>
  </si>
  <si>
    <t>78</t>
  </si>
  <si>
    <t>722239101</t>
  </si>
  <si>
    <t>Montáž armatur vodovodních se dvěma závity G 1/2"</t>
  </si>
  <si>
    <t>2142698803</t>
  </si>
  <si>
    <t>"nový směšovací ventil"</t>
  </si>
  <si>
    <t>79</t>
  </si>
  <si>
    <t>551R02</t>
  </si>
  <si>
    <t>ventil směšovací termostatický třícestný pro omezení teploty na výstupu 1/2“</t>
  </si>
  <si>
    <t>624580434</t>
  </si>
  <si>
    <t>722290226</t>
  </si>
  <si>
    <t>Zkouška těsnosti vodovodního potrubí závitového DN do 50</t>
  </si>
  <si>
    <t>2116483025</t>
  </si>
  <si>
    <t>410</t>
  </si>
  <si>
    <t>81</t>
  </si>
  <si>
    <t>722290234</t>
  </si>
  <si>
    <t>Proplach a dezinfekce vodovodního potrubí DN do 80</t>
  </si>
  <si>
    <t>1359807369</t>
  </si>
  <si>
    <t>82</t>
  </si>
  <si>
    <t>998722101</t>
  </si>
  <si>
    <t>Přesun hmot tonážní pro vnitřní vodovod v objektech v do 6 m</t>
  </si>
  <si>
    <t>154153705</t>
  </si>
  <si>
    <t>725</t>
  </si>
  <si>
    <t>Zdravotechnika - zařizovací předměty</t>
  </si>
  <si>
    <t>83</t>
  </si>
  <si>
    <t>725110811</t>
  </si>
  <si>
    <t>Demontáž klozetů splachovací s nádrží</t>
  </si>
  <si>
    <t>soubor</t>
  </si>
  <si>
    <t>-53869918</t>
  </si>
  <si>
    <t>84</t>
  </si>
  <si>
    <t>725119125</t>
  </si>
  <si>
    <t>Montáž klozetových mís závěsných na nosné stěny</t>
  </si>
  <si>
    <t>764047700</t>
  </si>
  <si>
    <t>Poznámka k položce:_x000d_
Bližší specifikace bude upřesněna při realizaci.</t>
  </si>
  <si>
    <t>85</t>
  </si>
  <si>
    <t>64236091</t>
  </si>
  <si>
    <t>mísa keramická klozetová závěsná bílá s hlubokým splachováním odpad vodorovný</t>
  </si>
  <si>
    <t>1507304004</t>
  </si>
  <si>
    <t>"WC1"</t>
  </si>
  <si>
    <t>"WC2"</t>
  </si>
  <si>
    <t>86</t>
  </si>
  <si>
    <t>725119131</t>
  </si>
  <si>
    <t>Montáž klozetových sedátek standardních</t>
  </si>
  <si>
    <t>579303745</t>
  </si>
  <si>
    <t>87</t>
  </si>
  <si>
    <t>55167393</t>
  </si>
  <si>
    <t>sedátko klozetové duroplastové pro dětské klozety</t>
  </si>
  <si>
    <t>-2005437921</t>
  </si>
  <si>
    <t>88</t>
  </si>
  <si>
    <t>55167381</t>
  </si>
  <si>
    <t>sedátko klozetové duroplastové bílé s poklopem</t>
  </si>
  <si>
    <t>-815164033</t>
  </si>
  <si>
    <t>89</t>
  </si>
  <si>
    <t>725210821</t>
  </si>
  <si>
    <t>Demontáž umyvadel bez výtokových armatur</t>
  </si>
  <si>
    <t>-2136173178</t>
  </si>
  <si>
    <t>90</t>
  </si>
  <si>
    <t>725219102</t>
  </si>
  <si>
    <t>Montáž umyvadla připevněného na šrouby do zdiva</t>
  </si>
  <si>
    <t>2080789009</t>
  </si>
  <si>
    <t>91</t>
  </si>
  <si>
    <t>64211030</t>
  </si>
  <si>
    <t>umyvadlo keramické závěsné bílé š 500mm</t>
  </si>
  <si>
    <t>-706172052</t>
  </si>
  <si>
    <t>"U1"</t>
  </si>
  <si>
    <t>92</t>
  </si>
  <si>
    <t>64221040</t>
  </si>
  <si>
    <t>umývátko keramické stěnové bílé 400x310mm</t>
  </si>
  <si>
    <t>-1491281595</t>
  </si>
  <si>
    <t>"U2"</t>
  </si>
  <si>
    <t>93</t>
  </si>
  <si>
    <t>725240811</t>
  </si>
  <si>
    <t>Demontáž kabin sprchových bez výtokových armatur</t>
  </si>
  <si>
    <t>1304975727</t>
  </si>
  <si>
    <t>94</t>
  </si>
  <si>
    <t>725241141</t>
  </si>
  <si>
    <t>Vanička sprchová akrylátová čtvrtkruhová 800x800 mm</t>
  </si>
  <si>
    <t>-1409093943</t>
  </si>
  <si>
    <t>"SK"</t>
  </si>
  <si>
    <t>95</t>
  </si>
  <si>
    <t>725244522</t>
  </si>
  <si>
    <t>Zástěna sprchová rohová rámová se skleněnou výplní tl. 4 a 5 mm dveře posuvné dvoudílné vstup z rohu na vaničku 800x800 mm</t>
  </si>
  <si>
    <t>-1191462475</t>
  </si>
  <si>
    <t>96</t>
  </si>
  <si>
    <t>725330820</t>
  </si>
  <si>
    <t>Demontáž výlevka diturvitová</t>
  </si>
  <si>
    <t>-716530911</t>
  </si>
  <si>
    <t>97</t>
  </si>
  <si>
    <t>725331111</t>
  </si>
  <si>
    <t>Výlevka bez výtokových armatur keramická se sklopnou plastovou mřížkou 500 mm</t>
  </si>
  <si>
    <t>1492326887</t>
  </si>
  <si>
    <t>"VL"</t>
  </si>
  <si>
    <t>725810811</t>
  </si>
  <si>
    <t>Demontáž ventilů výtokových nástěnných</t>
  </si>
  <si>
    <t>-713742272</t>
  </si>
  <si>
    <t>99</t>
  </si>
  <si>
    <t>725820801</t>
  </si>
  <si>
    <t>Demontáž baterie nástěnné do G 3 / 4</t>
  </si>
  <si>
    <t>543589513</t>
  </si>
  <si>
    <t>725829131</t>
  </si>
  <si>
    <t>Montáž baterie umyvadlové stojánkové G 1/2" ostatní typ</t>
  </si>
  <si>
    <t>-194425748</t>
  </si>
  <si>
    <t>101</t>
  </si>
  <si>
    <t>55144048</t>
  </si>
  <si>
    <t>baterie umyvadlová páková</t>
  </si>
  <si>
    <t>-1515588670</t>
  </si>
  <si>
    <t>102</t>
  </si>
  <si>
    <t>725849411</t>
  </si>
  <si>
    <t>Montáž baterie sprchové nástěnná s nastavitelnou výškou sprchy</t>
  </si>
  <si>
    <t>-173725097</t>
  </si>
  <si>
    <t>103</t>
  </si>
  <si>
    <t>55145537</t>
  </si>
  <si>
    <t>baterie sprchová nástěnná prostá</t>
  </si>
  <si>
    <t>-1097819539</t>
  </si>
  <si>
    <t>104</t>
  </si>
  <si>
    <t>725861102</t>
  </si>
  <si>
    <t>Zápachová uzávěrka pro umyvadla DN 40</t>
  </si>
  <si>
    <t>605282396</t>
  </si>
  <si>
    <t>"v provedení chrom/nerez"</t>
  </si>
  <si>
    <t>105</t>
  </si>
  <si>
    <t>725862103</t>
  </si>
  <si>
    <t>Zápachová uzávěrka pro dřezy DN 40/50</t>
  </si>
  <si>
    <t>550905264</t>
  </si>
  <si>
    <t>"(D)"</t>
  </si>
  <si>
    <t>106</t>
  </si>
  <si>
    <t>725865311</t>
  </si>
  <si>
    <t>Zápachová uzávěrka sprchových van DN 40/50 s kulovým kloubem na odtoku</t>
  </si>
  <si>
    <t>-238855708</t>
  </si>
  <si>
    <t>107</t>
  </si>
  <si>
    <t>725865501</t>
  </si>
  <si>
    <t>Odpadní souprava DN 40/50 se zápachovou uzávěrkou</t>
  </si>
  <si>
    <t>-1225649011</t>
  </si>
  <si>
    <t>"pro pračku, myčku, kompostér"</t>
  </si>
  <si>
    <t>108</t>
  </si>
  <si>
    <t>998725101</t>
  </si>
  <si>
    <t>Přesun hmot tonážní pro zařizovací předměty v objektech v do 6 m</t>
  </si>
  <si>
    <t>-1233631940</t>
  </si>
  <si>
    <t>726</t>
  </si>
  <si>
    <t>Zdravotechnika - předstěnové instalace</t>
  </si>
  <si>
    <t>109</t>
  </si>
  <si>
    <t>726131041</t>
  </si>
  <si>
    <t>Instalační předstěna pro klozet závěsný v 1120 mm s ovládáním zepředu do lehkých stěn s kovovou kcí</t>
  </si>
  <si>
    <t>358464372</t>
  </si>
  <si>
    <t>Poznámka k položce:_x000d_
Bližší specifikace bude upřesněna při realizaci._x000d_
Včetně tlačítka.</t>
  </si>
  <si>
    <t>110</t>
  </si>
  <si>
    <t>998726111</t>
  </si>
  <si>
    <t>Přesun hmot tonážní pro instalační prefabrikáty v objektech v do 6 m</t>
  </si>
  <si>
    <t>214703421</t>
  </si>
  <si>
    <t>763</t>
  </si>
  <si>
    <t>Konstrukce suché výstavby</t>
  </si>
  <si>
    <t>111</t>
  </si>
  <si>
    <t>763172321</t>
  </si>
  <si>
    <t>Montáž dvířek revizních jednoplášťových SDK kcí vel. 200x200 mm pro příčky a předsazené stěny</t>
  </si>
  <si>
    <t>2006467809</t>
  </si>
  <si>
    <t>"pro přístup k požárním manžetám, armaturám, čistícím kusům apod."</t>
  </si>
  <si>
    <t>112</t>
  </si>
  <si>
    <t>59030710</t>
  </si>
  <si>
    <t>dvířka revizní jednokřídlá s automatickým zámkem 200x200mm</t>
  </si>
  <si>
    <t>805365295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</si>
</sst>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240048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Oprava-rekonstrukce silnoproudé a slaboproudé elektroinstalace, rozvodů SV a TUV pro objekt mateřské školy Komerční 22a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Ostrava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17. 10. 2024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Úřad městského obvodu Slezská Ostrava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MPA ProjektStav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Tomáš Janošec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'D.1.2.2 - Zdravotně techn...'!J30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'D.1.2.2 - Zdravotně techn...'!P132</f>
        <v>0</v>
      </c>
      <c r="AV95" s="128">
        <f>'D.1.2.2 - Zdravotně techn...'!J33</f>
        <v>0</v>
      </c>
      <c r="AW95" s="128">
        <f>'D.1.2.2 - Zdravotně techn...'!J34</f>
        <v>0</v>
      </c>
      <c r="AX95" s="128">
        <f>'D.1.2.2 - Zdravotně techn...'!J35</f>
        <v>0</v>
      </c>
      <c r="AY95" s="128">
        <f>'D.1.2.2 - Zdravotně techn...'!J36</f>
        <v>0</v>
      </c>
      <c r="AZ95" s="128">
        <f>'D.1.2.2 - Zdravotně techn...'!F33</f>
        <v>0</v>
      </c>
      <c r="BA95" s="128">
        <f>'D.1.2.2 - Zdravotně techn...'!F34</f>
        <v>0</v>
      </c>
      <c r="BB95" s="128">
        <f>'D.1.2.2 - Zdravotně techn...'!F35</f>
        <v>0</v>
      </c>
      <c r="BC95" s="128">
        <f>'D.1.2.2 - Zdravotně techn...'!F36</f>
        <v>0</v>
      </c>
      <c r="BD95" s="130">
        <f>'D.1.2.2 - Zdravotně techn...'!F37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ht6VdAvFrXiqenEWjox+4F/ngeC/UngRpYKgqGAsbaku9UzrPSA/Brs/HlDOoJ/10Bkvv7+uOoyJUhh3wWJ2sA==" hashValue="b0YBQT8xcvSJFUjz4wOYUkiz6K5+OmpQgChQ2rnNJimf9GgjU3VXtCIsEXZ2C1DXW9iadJ4oICaWdy/K47zO9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2.2 - Zdravotně tech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86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26.25" customHeight="1">
      <c r="B7" s="20"/>
      <c r="E7" s="137" t="str">
        <f>'Rekapitulace stavby'!K6</f>
        <v>Oprava-rekonstrukce silnoproudé a slaboproudé elektroinstalace, rozvodů SV a TUV pro objekt mateřské školy Komerční 22a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17. 10. 2024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ROUND((SUM(BE132:BE476)),  2)</f>
        <v>0</v>
      </c>
      <c r="G33" s="38"/>
      <c r="H33" s="38"/>
      <c r="I33" s="151">
        <v>0.20999999999999999</v>
      </c>
      <c r="J33" s="150">
        <f>ROUND(((SUM(BE132:BE476))*I33),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ROUND((SUM(BF132:BF476)),  2)</f>
        <v>0</v>
      </c>
      <c r="G34" s="38"/>
      <c r="H34" s="38"/>
      <c r="I34" s="151">
        <v>0.12</v>
      </c>
      <c r="J34" s="150">
        <f>ROUND(((SUM(BF132:BF476))*I34),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ROUND((SUM(BG132:BG476)),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ROUND((SUM(BH132:BH476)),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ROUND((SUM(BI132:BI476)),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0" t="str">
        <f>E7</f>
        <v>Oprava-rekonstrukce silnoproudé a slaboproudé elektroinstalace, rozvodů SV a TUV pro objekt mateřské školy Komerční 22a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D.1.2.2 - Zdravotně technické instalace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</v>
      </c>
      <c r="G89" s="40"/>
      <c r="H89" s="40"/>
      <c r="I89" s="32" t="s">
        <v>22</v>
      </c>
      <c r="J89" s="79" t="str">
        <f>IF(J12="","",J12)</f>
        <v>17. 10. 2024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Úřad městského obvodu Slezská Ostrava</v>
      </c>
      <c r="G91" s="40"/>
      <c r="H91" s="40"/>
      <c r="I91" s="32" t="s">
        <v>30</v>
      </c>
      <c r="J91" s="36" t="str">
        <f>E21</f>
        <v>MPA ProjektStav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Janošec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J133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J134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J174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J180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J184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J188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101</v>
      </c>
      <c r="E103" s="184"/>
      <c r="F103" s="184"/>
      <c r="G103" s="184"/>
      <c r="H103" s="184"/>
      <c r="I103" s="184"/>
      <c r="J103" s="185">
        <f>J192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J227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103</v>
      </c>
      <c r="E105" s="184"/>
      <c r="F105" s="184"/>
      <c r="G105" s="184"/>
      <c r="H105" s="184"/>
      <c r="I105" s="184"/>
      <c r="J105" s="185">
        <f>J241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5"/>
      <c r="C106" s="176"/>
      <c r="D106" s="177" t="s">
        <v>104</v>
      </c>
      <c r="E106" s="178"/>
      <c r="F106" s="178"/>
      <c r="G106" s="178"/>
      <c r="H106" s="178"/>
      <c r="I106" s="178"/>
      <c r="J106" s="179">
        <f>J252</f>
        <v>0</v>
      </c>
      <c r="K106" s="176"/>
      <c r="L106" s="18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1"/>
      <c r="C107" s="182"/>
      <c r="D107" s="183" t="s">
        <v>105</v>
      </c>
      <c r="E107" s="184"/>
      <c r="F107" s="184"/>
      <c r="G107" s="184"/>
      <c r="H107" s="184"/>
      <c r="I107" s="184"/>
      <c r="J107" s="185">
        <f>J253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106</v>
      </c>
      <c r="E108" s="184"/>
      <c r="F108" s="184"/>
      <c r="G108" s="184"/>
      <c r="H108" s="184"/>
      <c r="I108" s="184"/>
      <c r="J108" s="185">
        <f>J259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107</v>
      </c>
      <c r="E109" s="184"/>
      <c r="F109" s="184"/>
      <c r="G109" s="184"/>
      <c r="H109" s="184"/>
      <c r="I109" s="184"/>
      <c r="J109" s="185">
        <f>J302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108</v>
      </c>
      <c r="E110" s="184"/>
      <c r="F110" s="184"/>
      <c r="G110" s="184"/>
      <c r="H110" s="184"/>
      <c r="I110" s="184"/>
      <c r="J110" s="185">
        <f>J375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109</v>
      </c>
      <c r="E111" s="184"/>
      <c r="F111" s="184"/>
      <c r="G111" s="184"/>
      <c r="H111" s="184"/>
      <c r="I111" s="184"/>
      <c r="J111" s="185">
        <f>J459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110</v>
      </c>
      <c r="E112" s="184"/>
      <c r="F112" s="184"/>
      <c r="G112" s="184"/>
      <c r="H112" s="184"/>
      <c r="I112" s="184"/>
      <c r="J112" s="185">
        <f>J470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111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6.25" customHeight="1">
      <c r="A122" s="38"/>
      <c r="B122" s="39"/>
      <c r="C122" s="40"/>
      <c r="D122" s="40"/>
      <c r="E122" s="170" t="str">
        <f>E7</f>
        <v>Oprava-rekonstrukce silnoproudé a slaboproudé elektroinstalace, rozvodů SV a TUV pro objekt mateřské školy Komerční 22a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88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D.1.2.2 - Zdravotně technické instalace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>Ostrava</v>
      </c>
      <c r="G126" s="40"/>
      <c r="H126" s="40"/>
      <c r="I126" s="32" t="s">
        <v>22</v>
      </c>
      <c r="J126" s="79" t="str">
        <f>IF(J12="","",J12)</f>
        <v>17. 10. 2024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5.65" customHeight="1">
      <c r="A128" s="38"/>
      <c r="B128" s="39"/>
      <c r="C128" s="32" t="s">
        <v>24</v>
      </c>
      <c r="D128" s="40"/>
      <c r="E128" s="40"/>
      <c r="F128" s="27" t="str">
        <f>E15</f>
        <v>Úřad městského obvodu Slezská Ostrava</v>
      </c>
      <c r="G128" s="40"/>
      <c r="H128" s="40"/>
      <c r="I128" s="32" t="s">
        <v>30</v>
      </c>
      <c r="J128" s="36" t="str">
        <f>E21</f>
        <v>MPA ProjektStav s.r.o.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28</v>
      </c>
      <c r="D129" s="40"/>
      <c r="E129" s="40"/>
      <c r="F129" s="27" t="str">
        <f>IF(E18="","",E18)</f>
        <v>Vyplň údaj</v>
      </c>
      <c r="G129" s="40"/>
      <c r="H129" s="40"/>
      <c r="I129" s="32" t="s">
        <v>33</v>
      </c>
      <c r="J129" s="36" t="str">
        <f>E24</f>
        <v>Ing. Tomáš Janošec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87"/>
      <c r="B131" s="188"/>
      <c r="C131" s="189" t="s">
        <v>112</v>
      </c>
      <c r="D131" s="190" t="s">
        <v>61</v>
      </c>
      <c r="E131" s="190" t="s">
        <v>57</v>
      </c>
      <c r="F131" s="190" t="s">
        <v>58</v>
      </c>
      <c r="G131" s="190" t="s">
        <v>113</v>
      </c>
      <c r="H131" s="190" t="s">
        <v>114</v>
      </c>
      <c r="I131" s="190" t="s">
        <v>115</v>
      </c>
      <c r="J131" s="190" t="s">
        <v>92</v>
      </c>
      <c r="K131" s="191" t="s">
        <v>116</v>
      </c>
      <c r="L131" s="192"/>
      <c r="M131" s="100" t="s">
        <v>1</v>
      </c>
      <c r="N131" s="101" t="s">
        <v>40</v>
      </c>
      <c r="O131" s="101" t="s">
        <v>117</v>
      </c>
      <c r="P131" s="101" t="s">
        <v>118</v>
      </c>
      <c r="Q131" s="101" t="s">
        <v>119</v>
      </c>
      <c r="R131" s="101" t="s">
        <v>120</v>
      </c>
      <c r="S131" s="101" t="s">
        <v>121</v>
      </c>
      <c r="T131" s="102" t="s">
        <v>122</v>
      </c>
      <c r="U131" s="187"/>
      <c r="V131" s="187"/>
      <c r="W131" s="187"/>
      <c r="X131" s="187"/>
      <c r="Y131" s="187"/>
      <c r="Z131" s="187"/>
      <c r="AA131" s="187"/>
      <c r="AB131" s="187"/>
      <c r="AC131" s="187"/>
      <c r="AD131" s="187"/>
      <c r="AE131" s="187"/>
    </row>
    <row r="132" s="2" customFormat="1" ht="22.8" customHeight="1">
      <c r="A132" s="38"/>
      <c r="B132" s="39"/>
      <c r="C132" s="107" t="s">
        <v>123</v>
      </c>
      <c r="D132" s="40"/>
      <c r="E132" s="40"/>
      <c r="F132" s="40"/>
      <c r="G132" s="40"/>
      <c r="H132" s="40"/>
      <c r="I132" s="40"/>
      <c r="J132" s="193">
        <f>BK132</f>
        <v>0</v>
      </c>
      <c r="K132" s="40"/>
      <c r="L132" s="44"/>
      <c r="M132" s="103"/>
      <c r="N132" s="194"/>
      <c r="O132" s="104"/>
      <c r="P132" s="195">
        <f>P133+P252</f>
        <v>0</v>
      </c>
      <c r="Q132" s="104"/>
      <c r="R132" s="195">
        <f>R133+R252</f>
        <v>105.29137331999999</v>
      </c>
      <c r="S132" s="104"/>
      <c r="T132" s="196">
        <f>T133+T252</f>
        <v>37.847590000000004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75</v>
      </c>
      <c r="AU132" s="17" t="s">
        <v>94</v>
      </c>
      <c r="BK132" s="197">
        <f>BK133+BK252</f>
        <v>0</v>
      </c>
    </row>
    <row r="133" s="12" customFormat="1" ht="25.92" customHeight="1">
      <c r="A133" s="12"/>
      <c r="B133" s="198"/>
      <c r="C133" s="199"/>
      <c r="D133" s="200" t="s">
        <v>75</v>
      </c>
      <c r="E133" s="201" t="s">
        <v>124</v>
      </c>
      <c r="F133" s="201" t="s">
        <v>125</v>
      </c>
      <c r="G133" s="199"/>
      <c r="H133" s="199"/>
      <c r="I133" s="202"/>
      <c r="J133" s="203">
        <f>BK133</f>
        <v>0</v>
      </c>
      <c r="K133" s="199"/>
      <c r="L133" s="204"/>
      <c r="M133" s="205"/>
      <c r="N133" s="206"/>
      <c r="O133" s="206"/>
      <c r="P133" s="207">
        <f>P134+P174+P180+P184+P188+P192+P227+P241</f>
        <v>0</v>
      </c>
      <c r="Q133" s="206"/>
      <c r="R133" s="207">
        <f>R134+R174+R180+R184+R188+R192+R227+R241</f>
        <v>102.66768332</v>
      </c>
      <c r="S133" s="206"/>
      <c r="T133" s="208">
        <f>T134+T174+T180+T184+T188+T192+T227+T241</f>
        <v>36.488000000000007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9" t="s">
        <v>84</v>
      </c>
      <c r="AT133" s="210" t="s">
        <v>75</v>
      </c>
      <c r="AU133" s="210" t="s">
        <v>76</v>
      </c>
      <c r="AY133" s="209" t="s">
        <v>126</v>
      </c>
      <c r="BK133" s="211">
        <f>BK134+BK174+BK180+BK184+BK188+BK192+BK227+BK241</f>
        <v>0</v>
      </c>
    </row>
    <row r="134" s="12" customFormat="1" ht="22.8" customHeight="1">
      <c r="A134" s="12"/>
      <c r="B134" s="198"/>
      <c r="C134" s="199"/>
      <c r="D134" s="200" t="s">
        <v>75</v>
      </c>
      <c r="E134" s="212" t="s">
        <v>84</v>
      </c>
      <c r="F134" s="212" t="s">
        <v>127</v>
      </c>
      <c r="G134" s="199"/>
      <c r="H134" s="199"/>
      <c r="I134" s="202"/>
      <c r="J134" s="213">
        <f>BK134</f>
        <v>0</v>
      </c>
      <c r="K134" s="199"/>
      <c r="L134" s="204"/>
      <c r="M134" s="205"/>
      <c r="N134" s="206"/>
      <c r="O134" s="206"/>
      <c r="P134" s="207">
        <f>SUM(P135:P173)</f>
        <v>0</v>
      </c>
      <c r="Q134" s="206"/>
      <c r="R134" s="207">
        <f>SUM(R135:R173)</f>
        <v>99.332639999999998</v>
      </c>
      <c r="S134" s="206"/>
      <c r="T134" s="208">
        <f>SUM(T135:T173)</f>
        <v>32.340000000000003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84</v>
      </c>
      <c r="AT134" s="210" t="s">
        <v>75</v>
      </c>
      <c r="AU134" s="210" t="s">
        <v>84</v>
      </c>
      <c r="AY134" s="209" t="s">
        <v>126</v>
      </c>
      <c r="BK134" s="211">
        <f>SUM(BK135:BK173)</f>
        <v>0</v>
      </c>
    </row>
    <row r="135" s="2" customFormat="1" ht="37.8" customHeight="1">
      <c r="A135" s="38"/>
      <c r="B135" s="39"/>
      <c r="C135" s="214" t="s">
        <v>84</v>
      </c>
      <c r="D135" s="214" t="s">
        <v>128</v>
      </c>
      <c r="E135" s="215" t="s">
        <v>129</v>
      </c>
      <c r="F135" s="216" t="s">
        <v>130</v>
      </c>
      <c r="G135" s="217" t="s">
        <v>131</v>
      </c>
      <c r="H135" s="218">
        <v>10</v>
      </c>
      <c r="I135" s="219"/>
      <c r="J135" s="220">
        <f>ROUND(I135*H135,2)</f>
        <v>0</v>
      </c>
      <c r="K135" s="216" t="s">
        <v>132</v>
      </c>
      <c r="L135" s="44"/>
      <c r="M135" s="221" t="s">
        <v>1</v>
      </c>
      <c r="N135" s="222" t="s">
        <v>41</v>
      </c>
      <c r="O135" s="91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5" t="s">
        <v>133</v>
      </c>
      <c r="AT135" s="225" t="s">
        <v>128</v>
      </c>
      <c r="AU135" s="225" t="s">
        <v>86</v>
      </c>
      <c r="AY135" s="17" t="s">
        <v>126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7" t="s">
        <v>84</v>
      </c>
      <c r="BK135" s="226">
        <f>ROUND(I135*H135,2)</f>
        <v>0</v>
      </c>
      <c r="BL135" s="17" t="s">
        <v>133</v>
      </c>
      <c r="BM135" s="225" t="s">
        <v>134</v>
      </c>
    </row>
    <row r="136" s="13" customFormat="1">
      <c r="A136" s="13"/>
      <c r="B136" s="227"/>
      <c r="C136" s="228"/>
      <c r="D136" s="229" t="s">
        <v>135</v>
      </c>
      <c r="E136" s="230" t="s">
        <v>1</v>
      </c>
      <c r="F136" s="231" t="s">
        <v>136</v>
      </c>
      <c r="G136" s="228"/>
      <c r="H136" s="230" t="s">
        <v>1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135</v>
      </c>
      <c r="AU136" s="237" t="s">
        <v>86</v>
      </c>
      <c r="AV136" s="13" t="s">
        <v>84</v>
      </c>
      <c r="AW136" s="13" t="s">
        <v>32</v>
      </c>
      <c r="AX136" s="13" t="s">
        <v>76</v>
      </c>
      <c r="AY136" s="237" t="s">
        <v>126</v>
      </c>
    </row>
    <row r="137" s="14" customFormat="1">
      <c r="A137" s="14"/>
      <c r="B137" s="238"/>
      <c r="C137" s="239"/>
      <c r="D137" s="229" t="s">
        <v>135</v>
      </c>
      <c r="E137" s="240" t="s">
        <v>1</v>
      </c>
      <c r="F137" s="241" t="s">
        <v>137</v>
      </c>
      <c r="G137" s="239"/>
      <c r="H137" s="242">
        <v>10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8" t="s">
        <v>135</v>
      </c>
      <c r="AU137" s="248" t="s">
        <v>86</v>
      </c>
      <c r="AV137" s="14" t="s">
        <v>86</v>
      </c>
      <c r="AW137" s="14" t="s">
        <v>32</v>
      </c>
      <c r="AX137" s="14" t="s">
        <v>84</v>
      </c>
      <c r="AY137" s="248" t="s">
        <v>126</v>
      </c>
    </row>
    <row r="138" s="2" customFormat="1" ht="24.15" customHeight="1">
      <c r="A138" s="38"/>
      <c r="B138" s="39"/>
      <c r="C138" s="214" t="s">
        <v>86</v>
      </c>
      <c r="D138" s="214" t="s">
        <v>128</v>
      </c>
      <c r="E138" s="215" t="s">
        <v>138</v>
      </c>
      <c r="F138" s="216" t="s">
        <v>139</v>
      </c>
      <c r="G138" s="217" t="s">
        <v>131</v>
      </c>
      <c r="H138" s="218">
        <v>98</v>
      </c>
      <c r="I138" s="219"/>
      <c r="J138" s="220">
        <f>ROUND(I138*H138,2)</f>
        <v>0</v>
      </c>
      <c r="K138" s="216" t="s">
        <v>132</v>
      </c>
      <c r="L138" s="44"/>
      <c r="M138" s="221" t="s">
        <v>1</v>
      </c>
      <c r="N138" s="222" t="s">
        <v>41</v>
      </c>
      <c r="O138" s="91"/>
      <c r="P138" s="223">
        <f>O138*H138</f>
        <v>0</v>
      </c>
      <c r="Q138" s="223">
        <v>0</v>
      </c>
      <c r="R138" s="223">
        <f>Q138*H138</f>
        <v>0</v>
      </c>
      <c r="S138" s="223">
        <v>0.33000000000000002</v>
      </c>
      <c r="T138" s="224">
        <f>S138*H138</f>
        <v>32.340000000000003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5" t="s">
        <v>133</v>
      </c>
      <c r="AT138" s="225" t="s">
        <v>128</v>
      </c>
      <c r="AU138" s="225" t="s">
        <v>86</v>
      </c>
      <c r="AY138" s="17" t="s">
        <v>126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7" t="s">
        <v>84</v>
      </c>
      <c r="BK138" s="226">
        <f>ROUND(I138*H138,2)</f>
        <v>0</v>
      </c>
      <c r="BL138" s="17" t="s">
        <v>133</v>
      </c>
      <c r="BM138" s="225" t="s">
        <v>140</v>
      </c>
    </row>
    <row r="139" s="13" customFormat="1">
      <c r="A139" s="13"/>
      <c r="B139" s="227"/>
      <c r="C139" s="228"/>
      <c r="D139" s="229" t="s">
        <v>135</v>
      </c>
      <c r="E139" s="230" t="s">
        <v>1</v>
      </c>
      <c r="F139" s="231" t="s">
        <v>141</v>
      </c>
      <c r="G139" s="228"/>
      <c r="H139" s="230" t="s">
        <v>1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135</v>
      </c>
      <c r="AU139" s="237" t="s">
        <v>86</v>
      </c>
      <c r="AV139" s="13" t="s">
        <v>84</v>
      </c>
      <c r="AW139" s="13" t="s">
        <v>32</v>
      </c>
      <c r="AX139" s="13" t="s">
        <v>76</v>
      </c>
      <c r="AY139" s="237" t="s">
        <v>126</v>
      </c>
    </row>
    <row r="140" s="14" customFormat="1">
      <c r="A140" s="14"/>
      <c r="B140" s="238"/>
      <c r="C140" s="239"/>
      <c r="D140" s="229" t="s">
        <v>135</v>
      </c>
      <c r="E140" s="240" t="s">
        <v>1</v>
      </c>
      <c r="F140" s="241" t="s">
        <v>142</v>
      </c>
      <c r="G140" s="239"/>
      <c r="H140" s="242">
        <v>98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8" t="s">
        <v>135</v>
      </c>
      <c r="AU140" s="248" t="s">
        <v>86</v>
      </c>
      <c r="AV140" s="14" t="s">
        <v>86</v>
      </c>
      <c r="AW140" s="14" t="s">
        <v>32</v>
      </c>
      <c r="AX140" s="14" t="s">
        <v>84</v>
      </c>
      <c r="AY140" s="248" t="s">
        <v>126</v>
      </c>
    </row>
    <row r="141" s="2" customFormat="1" ht="33" customHeight="1">
      <c r="A141" s="38"/>
      <c r="B141" s="39"/>
      <c r="C141" s="214" t="s">
        <v>143</v>
      </c>
      <c r="D141" s="214" t="s">
        <v>128</v>
      </c>
      <c r="E141" s="215" t="s">
        <v>144</v>
      </c>
      <c r="F141" s="216" t="s">
        <v>145</v>
      </c>
      <c r="G141" s="217" t="s">
        <v>146</v>
      </c>
      <c r="H141" s="218">
        <v>18</v>
      </c>
      <c r="I141" s="219"/>
      <c r="J141" s="220">
        <f>ROUND(I141*H141,2)</f>
        <v>0</v>
      </c>
      <c r="K141" s="216" t="s">
        <v>132</v>
      </c>
      <c r="L141" s="44"/>
      <c r="M141" s="221" t="s">
        <v>1</v>
      </c>
      <c r="N141" s="222" t="s">
        <v>41</v>
      </c>
      <c r="O141" s="91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5" t="s">
        <v>133</v>
      </c>
      <c r="AT141" s="225" t="s">
        <v>128</v>
      </c>
      <c r="AU141" s="225" t="s">
        <v>86</v>
      </c>
      <c r="AY141" s="17" t="s">
        <v>126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7" t="s">
        <v>84</v>
      </c>
      <c r="BK141" s="226">
        <f>ROUND(I141*H141,2)</f>
        <v>0</v>
      </c>
      <c r="BL141" s="17" t="s">
        <v>133</v>
      </c>
      <c r="BM141" s="225" t="s">
        <v>147</v>
      </c>
    </row>
    <row r="142" s="13" customFormat="1">
      <c r="A142" s="13"/>
      <c r="B142" s="227"/>
      <c r="C142" s="228"/>
      <c r="D142" s="229" t="s">
        <v>135</v>
      </c>
      <c r="E142" s="230" t="s">
        <v>1</v>
      </c>
      <c r="F142" s="231" t="s">
        <v>148</v>
      </c>
      <c r="G142" s="228"/>
      <c r="H142" s="230" t="s">
        <v>1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135</v>
      </c>
      <c r="AU142" s="237" t="s">
        <v>86</v>
      </c>
      <c r="AV142" s="13" t="s">
        <v>84</v>
      </c>
      <c r="AW142" s="13" t="s">
        <v>32</v>
      </c>
      <c r="AX142" s="13" t="s">
        <v>76</v>
      </c>
      <c r="AY142" s="237" t="s">
        <v>126</v>
      </c>
    </row>
    <row r="143" s="14" customFormat="1">
      <c r="A143" s="14"/>
      <c r="B143" s="238"/>
      <c r="C143" s="239"/>
      <c r="D143" s="229" t="s">
        <v>135</v>
      </c>
      <c r="E143" s="240" t="s">
        <v>1</v>
      </c>
      <c r="F143" s="241" t="s">
        <v>149</v>
      </c>
      <c r="G143" s="239"/>
      <c r="H143" s="242">
        <v>18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8" t="s">
        <v>135</v>
      </c>
      <c r="AU143" s="248" t="s">
        <v>86</v>
      </c>
      <c r="AV143" s="14" t="s">
        <v>86</v>
      </c>
      <c r="AW143" s="14" t="s">
        <v>32</v>
      </c>
      <c r="AX143" s="14" t="s">
        <v>84</v>
      </c>
      <c r="AY143" s="248" t="s">
        <v>126</v>
      </c>
    </row>
    <row r="144" s="2" customFormat="1" ht="37.8" customHeight="1">
      <c r="A144" s="38"/>
      <c r="B144" s="39"/>
      <c r="C144" s="214" t="s">
        <v>133</v>
      </c>
      <c r="D144" s="214" t="s">
        <v>128</v>
      </c>
      <c r="E144" s="215" t="s">
        <v>150</v>
      </c>
      <c r="F144" s="216" t="s">
        <v>151</v>
      </c>
      <c r="G144" s="217" t="s">
        <v>146</v>
      </c>
      <c r="H144" s="218">
        <v>198</v>
      </c>
      <c r="I144" s="219"/>
      <c r="J144" s="220">
        <f>ROUND(I144*H144,2)</f>
        <v>0</v>
      </c>
      <c r="K144" s="216" t="s">
        <v>132</v>
      </c>
      <c r="L144" s="44"/>
      <c r="M144" s="221" t="s">
        <v>1</v>
      </c>
      <c r="N144" s="222" t="s">
        <v>41</v>
      </c>
      <c r="O144" s="91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5" t="s">
        <v>133</v>
      </c>
      <c r="AT144" s="225" t="s">
        <v>128</v>
      </c>
      <c r="AU144" s="225" t="s">
        <v>86</v>
      </c>
      <c r="AY144" s="17" t="s">
        <v>126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7" t="s">
        <v>84</v>
      </c>
      <c r="BK144" s="226">
        <f>ROUND(I144*H144,2)</f>
        <v>0</v>
      </c>
      <c r="BL144" s="17" t="s">
        <v>133</v>
      </c>
      <c r="BM144" s="225" t="s">
        <v>152</v>
      </c>
    </row>
    <row r="145" s="13" customFormat="1">
      <c r="A145" s="13"/>
      <c r="B145" s="227"/>
      <c r="C145" s="228"/>
      <c r="D145" s="229" t="s">
        <v>135</v>
      </c>
      <c r="E145" s="230" t="s">
        <v>1</v>
      </c>
      <c r="F145" s="231" t="s">
        <v>153</v>
      </c>
      <c r="G145" s="228"/>
      <c r="H145" s="230" t="s">
        <v>1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135</v>
      </c>
      <c r="AU145" s="237" t="s">
        <v>86</v>
      </c>
      <c r="AV145" s="13" t="s">
        <v>84</v>
      </c>
      <c r="AW145" s="13" t="s">
        <v>32</v>
      </c>
      <c r="AX145" s="13" t="s">
        <v>76</v>
      </c>
      <c r="AY145" s="237" t="s">
        <v>126</v>
      </c>
    </row>
    <row r="146" s="14" customFormat="1">
      <c r="A146" s="14"/>
      <c r="B146" s="238"/>
      <c r="C146" s="239"/>
      <c r="D146" s="229" t="s">
        <v>135</v>
      </c>
      <c r="E146" s="240" t="s">
        <v>1</v>
      </c>
      <c r="F146" s="241" t="s">
        <v>154</v>
      </c>
      <c r="G146" s="239"/>
      <c r="H146" s="242">
        <v>198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8" t="s">
        <v>135</v>
      </c>
      <c r="AU146" s="248" t="s">
        <v>86</v>
      </c>
      <c r="AV146" s="14" t="s">
        <v>86</v>
      </c>
      <c r="AW146" s="14" t="s">
        <v>32</v>
      </c>
      <c r="AX146" s="14" t="s">
        <v>84</v>
      </c>
      <c r="AY146" s="248" t="s">
        <v>126</v>
      </c>
    </row>
    <row r="147" s="2" customFormat="1" ht="21.75" customHeight="1">
      <c r="A147" s="38"/>
      <c r="B147" s="39"/>
      <c r="C147" s="214" t="s">
        <v>155</v>
      </c>
      <c r="D147" s="214" t="s">
        <v>128</v>
      </c>
      <c r="E147" s="215" t="s">
        <v>156</v>
      </c>
      <c r="F147" s="216" t="s">
        <v>157</v>
      </c>
      <c r="G147" s="217" t="s">
        <v>131</v>
      </c>
      <c r="H147" s="218">
        <v>396</v>
      </c>
      <c r="I147" s="219"/>
      <c r="J147" s="220">
        <f>ROUND(I147*H147,2)</f>
        <v>0</v>
      </c>
      <c r="K147" s="216" t="s">
        <v>132</v>
      </c>
      <c r="L147" s="44"/>
      <c r="M147" s="221" t="s">
        <v>1</v>
      </c>
      <c r="N147" s="222" t="s">
        <v>41</v>
      </c>
      <c r="O147" s="91"/>
      <c r="P147" s="223">
        <f>O147*H147</f>
        <v>0</v>
      </c>
      <c r="Q147" s="223">
        <v>0.00084000000000000003</v>
      </c>
      <c r="R147" s="223">
        <f>Q147*H147</f>
        <v>0.33263999999999999</v>
      </c>
      <c r="S147" s="223">
        <v>0</v>
      </c>
      <c r="T147" s="22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5" t="s">
        <v>133</v>
      </c>
      <c r="AT147" s="225" t="s">
        <v>128</v>
      </c>
      <c r="AU147" s="225" t="s">
        <v>86</v>
      </c>
      <c r="AY147" s="17" t="s">
        <v>126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7" t="s">
        <v>84</v>
      </c>
      <c r="BK147" s="226">
        <f>ROUND(I147*H147,2)</f>
        <v>0</v>
      </c>
      <c r="BL147" s="17" t="s">
        <v>133</v>
      </c>
      <c r="BM147" s="225" t="s">
        <v>158</v>
      </c>
    </row>
    <row r="148" s="2" customFormat="1">
      <c r="A148" s="38"/>
      <c r="B148" s="39"/>
      <c r="C148" s="40"/>
      <c r="D148" s="229" t="s">
        <v>159</v>
      </c>
      <c r="E148" s="40"/>
      <c r="F148" s="249" t="s">
        <v>160</v>
      </c>
      <c r="G148" s="40"/>
      <c r="H148" s="40"/>
      <c r="I148" s="250"/>
      <c r="J148" s="40"/>
      <c r="K148" s="40"/>
      <c r="L148" s="44"/>
      <c r="M148" s="251"/>
      <c r="N148" s="252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159</v>
      </c>
      <c r="AU148" s="17" t="s">
        <v>86</v>
      </c>
    </row>
    <row r="149" s="13" customFormat="1">
      <c r="A149" s="13"/>
      <c r="B149" s="227"/>
      <c r="C149" s="228"/>
      <c r="D149" s="229" t="s">
        <v>135</v>
      </c>
      <c r="E149" s="230" t="s">
        <v>1</v>
      </c>
      <c r="F149" s="231" t="s">
        <v>153</v>
      </c>
      <c r="G149" s="228"/>
      <c r="H149" s="230" t="s">
        <v>1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135</v>
      </c>
      <c r="AU149" s="237" t="s">
        <v>86</v>
      </c>
      <c r="AV149" s="13" t="s">
        <v>84</v>
      </c>
      <c r="AW149" s="13" t="s">
        <v>32</v>
      </c>
      <c r="AX149" s="13" t="s">
        <v>76</v>
      </c>
      <c r="AY149" s="237" t="s">
        <v>126</v>
      </c>
    </row>
    <row r="150" s="14" customFormat="1">
      <c r="A150" s="14"/>
      <c r="B150" s="238"/>
      <c r="C150" s="239"/>
      <c r="D150" s="229" t="s">
        <v>135</v>
      </c>
      <c r="E150" s="240" t="s">
        <v>1</v>
      </c>
      <c r="F150" s="241" t="s">
        <v>161</v>
      </c>
      <c r="G150" s="239"/>
      <c r="H150" s="242">
        <v>396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135</v>
      </c>
      <c r="AU150" s="248" t="s">
        <v>86</v>
      </c>
      <c r="AV150" s="14" t="s">
        <v>86</v>
      </c>
      <c r="AW150" s="14" t="s">
        <v>32</v>
      </c>
      <c r="AX150" s="14" t="s">
        <v>84</v>
      </c>
      <c r="AY150" s="248" t="s">
        <v>126</v>
      </c>
    </row>
    <row r="151" s="2" customFormat="1" ht="24.15" customHeight="1">
      <c r="A151" s="38"/>
      <c r="B151" s="39"/>
      <c r="C151" s="214" t="s">
        <v>162</v>
      </c>
      <c r="D151" s="214" t="s">
        <v>128</v>
      </c>
      <c r="E151" s="215" t="s">
        <v>163</v>
      </c>
      <c r="F151" s="216" t="s">
        <v>164</v>
      </c>
      <c r="G151" s="217" t="s">
        <v>131</v>
      </c>
      <c r="H151" s="218">
        <v>396</v>
      </c>
      <c r="I151" s="219"/>
      <c r="J151" s="220">
        <f>ROUND(I151*H151,2)</f>
        <v>0</v>
      </c>
      <c r="K151" s="216" t="s">
        <v>132</v>
      </c>
      <c r="L151" s="44"/>
      <c r="M151" s="221" t="s">
        <v>1</v>
      </c>
      <c r="N151" s="222" t="s">
        <v>41</v>
      </c>
      <c r="O151" s="91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5" t="s">
        <v>133</v>
      </c>
      <c r="AT151" s="225" t="s">
        <v>128</v>
      </c>
      <c r="AU151" s="225" t="s">
        <v>86</v>
      </c>
      <c r="AY151" s="17" t="s">
        <v>126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7" t="s">
        <v>84</v>
      </c>
      <c r="BK151" s="226">
        <f>ROUND(I151*H151,2)</f>
        <v>0</v>
      </c>
      <c r="BL151" s="17" t="s">
        <v>133</v>
      </c>
      <c r="BM151" s="225" t="s">
        <v>165</v>
      </c>
    </row>
    <row r="152" s="2" customFormat="1">
      <c r="A152" s="38"/>
      <c r="B152" s="39"/>
      <c r="C152" s="40"/>
      <c r="D152" s="229" t="s">
        <v>159</v>
      </c>
      <c r="E152" s="40"/>
      <c r="F152" s="249" t="s">
        <v>166</v>
      </c>
      <c r="G152" s="40"/>
      <c r="H152" s="40"/>
      <c r="I152" s="250"/>
      <c r="J152" s="40"/>
      <c r="K152" s="40"/>
      <c r="L152" s="44"/>
      <c r="M152" s="251"/>
      <c r="N152" s="252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159</v>
      </c>
      <c r="AU152" s="17" t="s">
        <v>86</v>
      </c>
    </row>
    <row r="153" s="14" customFormat="1">
      <c r="A153" s="14"/>
      <c r="B153" s="238"/>
      <c r="C153" s="239"/>
      <c r="D153" s="229" t="s">
        <v>135</v>
      </c>
      <c r="E153" s="240" t="s">
        <v>1</v>
      </c>
      <c r="F153" s="241" t="s">
        <v>167</v>
      </c>
      <c r="G153" s="239"/>
      <c r="H153" s="242">
        <v>396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135</v>
      </c>
      <c r="AU153" s="248" t="s">
        <v>86</v>
      </c>
      <c r="AV153" s="14" t="s">
        <v>86</v>
      </c>
      <c r="AW153" s="14" t="s">
        <v>32</v>
      </c>
      <c r="AX153" s="14" t="s">
        <v>84</v>
      </c>
      <c r="AY153" s="248" t="s">
        <v>126</v>
      </c>
    </row>
    <row r="154" s="2" customFormat="1" ht="24.15" customHeight="1">
      <c r="A154" s="38"/>
      <c r="B154" s="39"/>
      <c r="C154" s="214" t="s">
        <v>168</v>
      </c>
      <c r="D154" s="214" t="s">
        <v>128</v>
      </c>
      <c r="E154" s="215" t="s">
        <v>169</v>
      </c>
      <c r="F154" s="216" t="s">
        <v>170</v>
      </c>
      <c r="G154" s="217" t="s">
        <v>146</v>
      </c>
      <c r="H154" s="218">
        <v>414</v>
      </c>
      <c r="I154" s="219"/>
      <c r="J154" s="220">
        <f>ROUND(I154*H154,2)</f>
        <v>0</v>
      </c>
      <c r="K154" s="216" t="s">
        <v>132</v>
      </c>
      <c r="L154" s="44"/>
      <c r="M154" s="221" t="s">
        <v>1</v>
      </c>
      <c r="N154" s="222" t="s">
        <v>41</v>
      </c>
      <c r="O154" s="91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5" t="s">
        <v>133</v>
      </c>
      <c r="AT154" s="225" t="s">
        <v>128</v>
      </c>
      <c r="AU154" s="225" t="s">
        <v>86</v>
      </c>
      <c r="AY154" s="17" t="s">
        <v>126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7" t="s">
        <v>84</v>
      </c>
      <c r="BK154" s="226">
        <f>ROUND(I154*H154,2)</f>
        <v>0</v>
      </c>
      <c r="BL154" s="17" t="s">
        <v>133</v>
      </c>
      <c r="BM154" s="225" t="s">
        <v>171</v>
      </c>
    </row>
    <row r="155" s="2" customFormat="1">
      <c r="A155" s="38"/>
      <c r="B155" s="39"/>
      <c r="C155" s="40"/>
      <c r="D155" s="229" t="s">
        <v>159</v>
      </c>
      <c r="E155" s="40"/>
      <c r="F155" s="249" t="s">
        <v>172</v>
      </c>
      <c r="G155" s="40"/>
      <c r="H155" s="40"/>
      <c r="I155" s="250"/>
      <c r="J155" s="40"/>
      <c r="K155" s="40"/>
      <c r="L155" s="44"/>
      <c r="M155" s="251"/>
      <c r="N155" s="252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159</v>
      </c>
      <c r="AU155" s="17" t="s">
        <v>86</v>
      </c>
    </row>
    <row r="156" s="14" customFormat="1">
      <c r="A156" s="14"/>
      <c r="B156" s="238"/>
      <c r="C156" s="239"/>
      <c r="D156" s="229" t="s">
        <v>135</v>
      </c>
      <c r="E156" s="240" t="s">
        <v>1</v>
      </c>
      <c r="F156" s="241" t="s">
        <v>173</v>
      </c>
      <c r="G156" s="239"/>
      <c r="H156" s="242">
        <v>414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135</v>
      </c>
      <c r="AU156" s="248" t="s">
        <v>86</v>
      </c>
      <c r="AV156" s="14" t="s">
        <v>86</v>
      </c>
      <c r="AW156" s="14" t="s">
        <v>32</v>
      </c>
      <c r="AX156" s="14" t="s">
        <v>84</v>
      </c>
      <c r="AY156" s="248" t="s">
        <v>126</v>
      </c>
    </row>
    <row r="157" s="2" customFormat="1" ht="24.15" customHeight="1">
      <c r="A157" s="38"/>
      <c r="B157" s="39"/>
      <c r="C157" s="214" t="s">
        <v>174</v>
      </c>
      <c r="D157" s="214" t="s">
        <v>128</v>
      </c>
      <c r="E157" s="215" t="s">
        <v>175</v>
      </c>
      <c r="F157" s="216" t="s">
        <v>176</v>
      </c>
      <c r="G157" s="217" t="s">
        <v>146</v>
      </c>
      <c r="H157" s="218">
        <v>60.5</v>
      </c>
      <c r="I157" s="219"/>
      <c r="J157" s="220">
        <f>ROUND(I157*H157,2)</f>
        <v>0</v>
      </c>
      <c r="K157" s="216" t="s">
        <v>132</v>
      </c>
      <c r="L157" s="44"/>
      <c r="M157" s="221" t="s">
        <v>1</v>
      </c>
      <c r="N157" s="222" t="s">
        <v>41</v>
      </c>
      <c r="O157" s="91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5" t="s">
        <v>133</v>
      </c>
      <c r="AT157" s="225" t="s">
        <v>128</v>
      </c>
      <c r="AU157" s="225" t="s">
        <v>86</v>
      </c>
      <c r="AY157" s="17" t="s">
        <v>126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7" t="s">
        <v>84</v>
      </c>
      <c r="BK157" s="226">
        <f>ROUND(I157*H157,2)</f>
        <v>0</v>
      </c>
      <c r="BL157" s="17" t="s">
        <v>133</v>
      </c>
      <c r="BM157" s="225" t="s">
        <v>177</v>
      </c>
    </row>
    <row r="158" s="13" customFormat="1">
      <c r="A158" s="13"/>
      <c r="B158" s="227"/>
      <c r="C158" s="228"/>
      <c r="D158" s="229" t="s">
        <v>135</v>
      </c>
      <c r="E158" s="230" t="s">
        <v>1</v>
      </c>
      <c r="F158" s="231" t="s">
        <v>178</v>
      </c>
      <c r="G158" s="228"/>
      <c r="H158" s="230" t="s">
        <v>1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135</v>
      </c>
      <c r="AU158" s="237" t="s">
        <v>86</v>
      </c>
      <c r="AV158" s="13" t="s">
        <v>84</v>
      </c>
      <c r="AW158" s="13" t="s">
        <v>32</v>
      </c>
      <c r="AX158" s="13" t="s">
        <v>76</v>
      </c>
      <c r="AY158" s="237" t="s">
        <v>126</v>
      </c>
    </row>
    <row r="159" s="14" customFormat="1">
      <c r="A159" s="14"/>
      <c r="B159" s="238"/>
      <c r="C159" s="239"/>
      <c r="D159" s="229" t="s">
        <v>135</v>
      </c>
      <c r="E159" s="240" t="s">
        <v>1</v>
      </c>
      <c r="F159" s="241" t="s">
        <v>179</v>
      </c>
      <c r="G159" s="239"/>
      <c r="H159" s="242">
        <v>60.5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135</v>
      </c>
      <c r="AU159" s="248" t="s">
        <v>86</v>
      </c>
      <c r="AV159" s="14" t="s">
        <v>86</v>
      </c>
      <c r="AW159" s="14" t="s">
        <v>32</v>
      </c>
      <c r="AX159" s="14" t="s">
        <v>84</v>
      </c>
      <c r="AY159" s="248" t="s">
        <v>126</v>
      </c>
    </row>
    <row r="160" s="2" customFormat="1" ht="24.15" customHeight="1">
      <c r="A160" s="38"/>
      <c r="B160" s="39"/>
      <c r="C160" s="214" t="s">
        <v>180</v>
      </c>
      <c r="D160" s="214" t="s">
        <v>128</v>
      </c>
      <c r="E160" s="215" t="s">
        <v>181</v>
      </c>
      <c r="F160" s="216" t="s">
        <v>182</v>
      </c>
      <c r="G160" s="217" t="s">
        <v>146</v>
      </c>
      <c r="H160" s="218">
        <v>60.5</v>
      </c>
      <c r="I160" s="219"/>
      <c r="J160" s="220">
        <f>ROUND(I160*H160,2)</f>
        <v>0</v>
      </c>
      <c r="K160" s="216" t="s">
        <v>132</v>
      </c>
      <c r="L160" s="44"/>
      <c r="M160" s="221" t="s">
        <v>1</v>
      </c>
      <c r="N160" s="222" t="s">
        <v>41</v>
      </c>
      <c r="O160" s="91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5" t="s">
        <v>133</v>
      </c>
      <c r="AT160" s="225" t="s">
        <v>128</v>
      </c>
      <c r="AU160" s="225" t="s">
        <v>86</v>
      </c>
      <c r="AY160" s="17" t="s">
        <v>126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7" t="s">
        <v>84</v>
      </c>
      <c r="BK160" s="226">
        <f>ROUND(I160*H160,2)</f>
        <v>0</v>
      </c>
      <c r="BL160" s="17" t="s">
        <v>133</v>
      </c>
      <c r="BM160" s="225" t="s">
        <v>183</v>
      </c>
    </row>
    <row r="161" s="2" customFormat="1">
      <c r="A161" s="38"/>
      <c r="B161" s="39"/>
      <c r="C161" s="40"/>
      <c r="D161" s="229" t="s">
        <v>159</v>
      </c>
      <c r="E161" s="40"/>
      <c r="F161" s="249" t="s">
        <v>184</v>
      </c>
      <c r="G161" s="40"/>
      <c r="H161" s="40"/>
      <c r="I161" s="250"/>
      <c r="J161" s="40"/>
      <c r="K161" s="40"/>
      <c r="L161" s="44"/>
      <c r="M161" s="251"/>
      <c r="N161" s="252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159</v>
      </c>
      <c r="AU161" s="17" t="s">
        <v>86</v>
      </c>
    </row>
    <row r="162" s="14" customFormat="1">
      <c r="A162" s="14"/>
      <c r="B162" s="238"/>
      <c r="C162" s="239"/>
      <c r="D162" s="229" t="s">
        <v>135</v>
      </c>
      <c r="E162" s="240" t="s">
        <v>1</v>
      </c>
      <c r="F162" s="241" t="s">
        <v>185</v>
      </c>
      <c r="G162" s="239"/>
      <c r="H162" s="242">
        <v>60.5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135</v>
      </c>
      <c r="AU162" s="248" t="s">
        <v>86</v>
      </c>
      <c r="AV162" s="14" t="s">
        <v>86</v>
      </c>
      <c r="AW162" s="14" t="s">
        <v>32</v>
      </c>
      <c r="AX162" s="14" t="s">
        <v>84</v>
      </c>
      <c r="AY162" s="248" t="s">
        <v>126</v>
      </c>
    </row>
    <row r="163" s="2" customFormat="1" ht="24.15" customHeight="1">
      <c r="A163" s="38"/>
      <c r="B163" s="39"/>
      <c r="C163" s="214" t="s">
        <v>137</v>
      </c>
      <c r="D163" s="214" t="s">
        <v>128</v>
      </c>
      <c r="E163" s="215" t="s">
        <v>186</v>
      </c>
      <c r="F163" s="216" t="s">
        <v>187</v>
      </c>
      <c r="G163" s="217" t="s">
        <v>146</v>
      </c>
      <c r="H163" s="218">
        <v>155.5</v>
      </c>
      <c r="I163" s="219"/>
      <c r="J163" s="220">
        <f>ROUND(I163*H163,2)</f>
        <v>0</v>
      </c>
      <c r="K163" s="216" t="s">
        <v>132</v>
      </c>
      <c r="L163" s="44"/>
      <c r="M163" s="221" t="s">
        <v>1</v>
      </c>
      <c r="N163" s="222" t="s">
        <v>41</v>
      </c>
      <c r="O163" s="91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5" t="s">
        <v>133</v>
      </c>
      <c r="AT163" s="225" t="s">
        <v>128</v>
      </c>
      <c r="AU163" s="225" t="s">
        <v>86</v>
      </c>
      <c r="AY163" s="17" t="s">
        <v>126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7" t="s">
        <v>84</v>
      </c>
      <c r="BK163" s="226">
        <f>ROUND(I163*H163,2)</f>
        <v>0</v>
      </c>
      <c r="BL163" s="17" t="s">
        <v>133</v>
      </c>
      <c r="BM163" s="225" t="s">
        <v>188</v>
      </c>
    </row>
    <row r="164" s="13" customFormat="1">
      <c r="A164" s="13"/>
      <c r="B164" s="227"/>
      <c r="C164" s="228"/>
      <c r="D164" s="229" t="s">
        <v>135</v>
      </c>
      <c r="E164" s="230" t="s">
        <v>1</v>
      </c>
      <c r="F164" s="231" t="s">
        <v>189</v>
      </c>
      <c r="G164" s="228"/>
      <c r="H164" s="230" t="s">
        <v>1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135</v>
      </c>
      <c r="AU164" s="237" t="s">
        <v>86</v>
      </c>
      <c r="AV164" s="13" t="s">
        <v>84</v>
      </c>
      <c r="AW164" s="13" t="s">
        <v>32</v>
      </c>
      <c r="AX164" s="13" t="s">
        <v>76</v>
      </c>
      <c r="AY164" s="237" t="s">
        <v>126</v>
      </c>
    </row>
    <row r="165" s="14" customFormat="1">
      <c r="A165" s="14"/>
      <c r="B165" s="238"/>
      <c r="C165" s="239"/>
      <c r="D165" s="229" t="s">
        <v>135</v>
      </c>
      <c r="E165" s="240" t="s">
        <v>1</v>
      </c>
      <c r="F165" s="241" t="s">
        <v>190</v>
      </c>
      <c r="G165" s="239"/>
      <c r="H165" s="242">
        <v>137.5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135</v>
      </c>
      <c r="AU165" s="248" t="s">
        <v>86</v>
      </c>
      <c r="AV165" s="14" t="s">
        <v>86</v>
      </c>
      <c r="AW165" s="14" t="s">
        <v>32</v>
      </c>
      <c r="AX165" s="14" t="s">
        <v>76</v>
      </c>
      <c r="AY165" s="248" t="s">
        <v>126</v>
      </c>
    </row>
    <row r="166" s="14" customFormat="1">
      <c r="A166" s="14"/>
      <c r="B166" s="238"/>
      <c r="C166" s="239"/>
      <c r="D166" s="229" t="s">
        <v>135</v>
      </c>
      <c r="E166" s="240" t="s">
        <v>1</v>
      </c>
      <c r="F166" s="241" t="s">
        <v>191</v>
      </c>
      <c r="G166" s="239"/>
      <c r="H166" s="242">
        <v>18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8" t="s">
        <v>135</v>
      </c>
      <c r="AU166" s="248" t="s">
        <v>86</v>
      </c>
      <c r="AV166" s="14" t="s">
        <v>86</v>
      </c>
      <c r="AW166" s="14" t="s">
        <v>32</v>
      </c>
      <c r="AX166" s="14" t="s">
        <v>76</v>
      </c>
      <c r="AY166" s="248" t="s">
        <v>126</v>
      </c>
    </row>
    <row r="167" s="2" customFormat="1" ht="24.15" customHeight="1">
      <c r="A167" s="38"/>
      <c r="B167" s="39"/>
      <c r="C167" s="214" t="s">
        <v>192</v>
      </c>
      <c r="D167" s="214" t="s">
        <v>128</v>
      </c>
      <c r="E167" s="215" t="s">
        <v>193</v>
      </c>
      <c r="F167" s="216" t="s">
        <v>194</v>
      </c>
      <c r="G167" s="217" t="s">
        <v>146</v>
      </c>
      <c r="H167" s="218">
        <v>49.5</v>
      </c>
      <c r="I167" s="219"/>
      <c r="J167" s="220">
        <f>ROUND(I167*H167,2)</f>
        <v>0</v>
      </c>
      <c r="K167" s="216" t="s">
        <v>132</v>
      </c>
      <c r="L167" s="44"/>
      <c r="M167" s="221" t="s">
        <v>1</v>
      </c>
      <c r="N167" s="222" t="s">
        <v>41</v>
      </c>
      <c r="O167" s="91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5" t="s">
        <v>133</v>
      </c>
      <c r="AT167" s="225" t="s">
        <v>128</v>
      </c>
      <c r="AU167" s="225" t="s">
        <v>86</v>
      </c>
      <c r="AY167" s="17" t="s">
        <v>126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7" t="s">
        <v>84</v>
      </c>
      <c r="BK167" s="226">
        <f>ROUND(I167*H167,2)</f>
        <v>0</v>
      </c>
      <c r="BL167" s="17" t="s">
        <v>133</v>
      </c>
      <c r="BM167" s="225" t="s">
        <v>195</v>
      </c>
    </row>
    <row r="168" s="13" customFormat="1">
      <c r="A168" s="13"/>
      <c r="B168" s="227"/>
      <c r="C168" s="228"/>
      <c r="D168" s="229" t="s">
        <v>135</v>
      </c>
      <c r="E168" s="230" t="s">
        <v>1</v>
      </c>
      <c r="F168" s="231" t="s">
        <v>153</v>
      </c>
      <c r="G168" s="228"/>
      <c r="H168" s="230" t="s">
        <v>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135</v>
      </c>
      <c r="AU168" s="237" t="s">
        <v>86</v>
      </c>
      <c r="AV168" s="13" t="s">
        <v>84</v>
      </c>
      <c r="AW168" s="13" t="s">
        <v>32</v>
      </c>
      <c r="AX168" s="13" t="s">
        <v>76</v>
      </c>
      <c r="AY168" s="237" t="s">
        <v>126</v>
      </c>
    </row>
    <row r="169" s="14" customFormat="1">
      <c r="A169" s="14"/>
      <c r="B169" s="238"/>
      <c r="C169" s="239"/>
      <c r="D169" s="229" t="s">
        <v>135</v>
      </c>
      <c r="E169" s="240" t="s">
        <v>1</v>
      </c>
      <c r="F169" s="241" t="s">
        <v>196</v>
      </c>
      <c r="G169" s="239"/>
      <c r="H169" s="242">
        <v>49.5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8" t="s">
        <v>135</v>
      </c>
      <c r="AU169" s="248" t="s">
        <v>86</v>
      </c>
      <c r="AV169" s="14" t="s">
        <v>86</v>
      </c>
      <c r="AW169" s="14" t="s">
        <v>32</v>
      </c>
      <c r="AX169" s="14" t="s">
        <v>84</v>
      </c>
      <c r="AY169" s="248" t="s">
        <v>126</v>
      </c>
    </row>
    <row r="170" s="2" customFormat="1" ht="16.5" customHeight="1">
      <c r="A170" s="38"/>
      <c r="B170" s="39"/>
      <c r="C170" s="253" t="s">
        <v>8</v>
      </c>
      <c r="D170" s="253" t="s">
        <v>197</v>
      </c>
      <c r="E170" s="254" t="s">
        <v>198</v>
      </c>
      <c r="F170" s="255" t="s">
        <v>199</v>
      </c>
      <c r="G170" s="256" t="s">
        <v>200</v>
      </c>
      <c r="H170" s="257">
        <v>99</v>
      </c>
      <c r="I170" s="258"/>
      <c r="J170" s="259">
        <f>ROUND(I170*H170,2)</f>
        <v>0</v>
      </c>
      <c r="K170" s="255" t="s">
        <v>132</v>
      </c>
      <c r="L170" s="260"/>
      <c r="M170" s="261" t="s">
        <v>1</v>
      </c>
      <c r="N170" s="262" t="s">
        <v>41</v>
      </c>
      <c r="O170" s="91"/>
      <c r="P170" s="223">
        <f>O170*H170</f>
        <v>0</v>
      </c>
      <c r="Q170" s="223">
        <v>1</v>
      </c>
      <c r="R170" s="223">
        <f>Q170*H170</f>
        <v>99</v>
      </c>
      <c r="S170" s="223">
        <v>0</v>
      </c>
      <c r="T170" s="22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5" t="s">
        <v>174</v>
      </c>
      <c r="AT170" s="225" t="s">
        <v>197</v>
      </c>
      <c r="AU170" s="225" t="s">
        <v>86</v>
      </c>
      <c r="AY170" s="17" t="s">
        <v>126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7" t="s">
        <v>84</v>
      </c>
      <c r="BK170" s="226">
        <f>ROUND(I170*H170,2)</f>
        <v>0</v>
      </c>
      <c r="BL170" s="17" t="s">
        <v>133</v>
      </c>
      <c r="BM170" s="225" t="s">
        <v>201</v>
      </c>
    </row>
    <row r="171" s="2" customFormat="1">
      <c r="A171" s="38"/>
      <c r="B171" s="39"/>
      <c r="C171" s="40"/>
      <c r="D171" s="229" t="s">
        <v>159</v>
      </c>
      <c r="E171" s="40"/>
      <c r="F171" s="249" t="s">
        <v>202</v>
      </c>
      <c r="G171" s="40"/>
      <c r="H171" s="40"/>
      <c r="I171" s="250"/>
      <c r="J171" s="40"/>
      <c r="K171" s="40"/>
      <c r="L171" s="44"/>
      <c r="M171" s="251"/>
      <c r="N171" s="252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159</v>
      </c>
      <c r="AU171" s="17" t="s">
        <v>86</v>
      </c>
    </row>
    <row r="172" s="14" customFormat="1">
      <c r="A172" s="14"/>
      <c r="B172" s="238"/>
      <c r="C172" s="239"/>
      <c r="D172" s="229" t="s">
        <v>135</v>
      </c>
      <c r="E172" s="240" t="s">
        <v>1</v>
      </c>
      <c r="F172" s="241" t="s">
        <v>203</v>
      </c>
      <c r="G172" s="239"/>
      <c r="H172" s="242">
        <v>49.5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135</v>
      </c>
      <c r="AU172" s="248" t="s">
        <v>86</v>
      </c>
      <c r="AV172" s="14" t="s">
        <v>86</v>
      </c>
      <c r="AW172" s="14" t="s">
        <v>32</v>
      </c>
      <c r="AX172" s="14" t="s">
        <v>84</v>
      </c>
      <c r="AY172" s="248" t="s">
        <v>126</v>
      </c>
    </row>
    <row r="173" s="14" customFormat="1">
      <c r="A173" s="14"/>
      <c r="B173" s="238"/>
      <c r="C173" s="239"/>
      <c r="D173" s="229" t="s">
        <v>135</v>
      </c>
      <c r="E173" s="239"/>
      <c r="F173" s="241" t="s">
        <v>204</v>
      </c>
      <c r="G173" s="239"/>
      <c r="H173" s="242">
        <v>99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135</v>
      </c>
      <c r="AU173" s="248" t="s">
        <v>86</v>
      </c>
      <c r="AV173" s="14" t="s">
        <v>86</v>
      </c>
      <c r="AW173" s="14" t="s">
        <v>4</v>
      </c>
      <c r="AX173" s="14" t="s">
        <v>84</v>
      </c>
      <c r="AY173" s="248" t="s">
        <v>126</v>
      </c>
    </row>
    <row r="174" s="12" customFormat="1" ht="22.8" customHeight="1">
      <c r="A174" s="12"/>
      <c r="B174" s="198"/>
      <c r="C174" s="199"/>
      <c r="D174" s="200" t="s">
        <v>75</v>
      </c>
      <c r="E174" s="212" t="s">
        <v>86</v>
      </c>
      <c r="F174" s="212" t="s">
        <v>205</v>
      </c>
      <c r="G174" s="199"/>
      <c r="H174" s="199"/>
      <c r="I174" s="202"/>
      <c r="J174" s="213">
        <f>BK174</f>
        <v>0</v>
      </c>
      <c r="K174" s="199"/>
      <c r="L174" s="204"/>
      <c r="M174" s="205"/>
      <c r="N174" s="206"/>
      <c r="O174" s="206"/>
      <c r="P174" s="207">
        <f>SUM(P175:P179)</f>
        <v>0</v>
      </c>
      <c r="Q174" s="206"/>
      <c r="R174" s="207">
        <f>SUM(R175:R179)</f>
        <v>1.5851403200000001</v>
      </c>
      <c r="S174" s="206"/>
      <c r="T174" s="208">
        <f>SUM(T175:T179)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84</v>
      </c>
      <c r="AT174" s="210" t="s">
        <v>75</v>
      </c>
      <c r="AU174" s="210" t="s">
        <v>84</v>
      </c>
      <c r="AY174" s="209" t="s">
        <v>126</v>
      </c>
      <c r="BK174" s="211">
        <f>SUM(BK175:BK179)</f>
        <v>0</v>
      </c>
    </row>
    <row r="175" s="2" customFormat="1" ht="24.15" customHeight="1">
      <c r="A175" s="38"/>
      <c r="B175" s="39"/>
      <c r="C175" s="214" t="s">
        <v>206</v>
      </c>
      <c r="D175" s="214" t="s">
        <v>128</v>
      </c>
      <c r="E175" s="215" t="s">
        <v>207</v>
      </c>
      <c r="F175" s="216" t="s">
        <v>208</v>
      </c>
      <c r="G175" s="217" t="s">
        <v>200</v>
      </c>
      <c r="H175" s="218">
        <v>0.76800000000000002</v>
      </c>
      <c r="I175" s="219"/>
      <c r="J175" s="220">
        <f>ROUND(I175*H175,2)</f>
        <v>0</v>
      </c>
      <c r="K175" s="216" t="s">
        <v>132</v>
      </c>
      <c r="L175" s="44"/>
      <c r="M175" s="221" t="s">
        <v>1</v>
      </c>
      <c r="N175" s="222" t="s">
        <v>41</v>
      </c>
      <c r="O175" s="91"/>
      <c r="P175" s="223">
        <f>O175*H175</f>
        <v>0</v>
      </c>
      <c r="Q175" s="223">
        <v>1.0597399999999999</v>
      </c>
      <c r="R175" s="223">
        <f>Q175*H175</f>
        <v>0.81388031999999999</v>
      </c>
      <c r="S175" s="223">
        <v>0</v>
      </c>
      <c r="T175" s="22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5" t="s">
        <v>133</v>
      </c>
      <c r="AT175" s="225" t="s">
        <v>128</v>
      </c>
      <c r="AU175" s="225" t="s">
        <v>86</v>
      </c>
      <c r="AY175" s="17" t="s">
        <v>126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7" t="s">
        <v>84</v>
      </c>
      <c r="BK175" s="226">
        <f>ROUND(I175*H175,2)</f>
        <v>0</v>
      </c>
      <c r="BL175" s="17" t="s">
        <v>133</v>
      </c>
      <c r="BM175" s="225" t="s">
        <v>209</v>
      </c>
    </row>
    <row r="176" s="2" customFormat="1">
      <c r="A176" s="38"/>
      <c r="B176" s="39"/>
      <c r="C176" s="40"/>
      <c r="D176" s="229" t="s">
        <v>159</v>
      </c>
      <c r="E176" s="40"/>
      <c r="F176" s="249" t="s">
        <v>210</v>
      </c>
      <c r="G176" s="40"/>
      <c r="H176" s="40"/>
      <c r="I176" s="250"/>
      <c r="J176" s="40"/>
      <c r="K176" s="40"/>
      <c r="L176" s="44"/>
      <c r="M176" s="251"/>
      <c r="N176" s="252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159</v>
      </c>
      <c r="AU176" s="17" t="s">
        <v>86</v>
      </c>
    </row>
    <row r="177" s="2" customFormat="1" ht="24.15" customHeight="1">
      <c r="A177" s="38"/>
      <c r="B177" s="39"/>
      <c r="C177" s="253" t="s">
        <v>211</v>
      </c>
      <c r="D177" s="253" t="s">
        <v>197</v>
      </c>
      <c r="E177" s="254" t="s">
        <v>212</v>
      </c>
      <c r="F177" s="255" t="s">
        <v>213</v>
      </c>
      <c r="G177" s="256" t="s">
        <v>131</v>
      </c>
      <c r="H177" s="257">
        <v>98</v>
      </c>
      <c r="I177" s="258"/>
      <c r="J177" s="259">
        <f>ROUND(I177*H177,2)</f>
        <v>0</v>
      </c>
      <c r="K177" s="255" t="s">
        <v>132</v>
      </c>
      <c r="L177" s="260"/>
      <c r="M177" s="261" t="s">
        <v>1</v>
      </c>
      <c r="N177" s="262" t="s">
        <v>41</v>
      </c>
      <c r="O177" s="91"/>
      <c r="P177" s="223">
        <f>O177*H177</f>
        <v>0</v>
      </c>
      <c r="Q177" s="223">
        <v>0.0078700000000000003</v>
      </c>
      <c r="R177" s="223">
        <f>Q177*H177</f>
        <v>0.77126000000000006</v>
      </c>
      <c r="S177" s="223">
        <v>0</v>
      </c>
      <c r="T177" s="22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5" t="s">
        <v>174</v>
      </c>
      <c r="AT177" s="225" t="s">
        <v>197</v>
      </c>
      <c r="AU177" s="225" t="s">
        <v>86</v>
      </c>
      <c r="AY177" s="17" t="s">
        <v>126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7" t="s">
        <v>84</v>
      </c>
      <c r="BK177" s="226">
        <f>ROUND(I177*H177,2)</f>
        <v>0</v>
      </c>
      <c r="BL177" s="17" t="s">
        <v>133</v>
      </c>
      <c r="BM177" s="225" t="s">
        <v>214</v>
      </c>
    </row>
    <row r="178" s="13" customFormat="1">
      <c r="A178" s="13"/>
      <c r="B178" s="227"/>
      <c r="C178" s="228"/>
      <c r="D178" s="229" t="s">
        <v>135</v>
      </c>
      <c r="E178" s="230" t="s">
        <v>1</v>
      </c>
      <c r="F178" s="231" t="s">
        <v>215</v>
      </c>
      <c r="G178" s="228"/>
      <c r="H178" s="230" t="s">
        <v>1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135</v>
      </c>
      <c r="AU178" s="237" t="s">
        <v>86</v>
      </c>
      <c r="AV178" s="13" t="s">
        <v>84</v>
      </c>
      <c r="AW178" s="13" t="s">
        <v>32</v>
      </c>
      <c r="AX178" s="13" t="s">
        <v>76</v>
      </c>
      <c r="AY178" s="237" t="s">
        <v>126</v>
      </c>
    </row>
    <row r="179" s="14" customFormat="1">
      <c r="A179" s="14"/>
      <c r="B179" s="238"/>
      <c r="C179" s="239"/>
      <c r="D179" s="229" t="s">
        <v>135</v>
      </c>
      <c r="E179" s="240" t="s">
        <v>1</v>
      </c>
      <c r="F179" s="241" t="s">
        <v>216</v>
      </c>
      <c r="G179" s="239"/>
      <c r="H179" s="242">
        <v>98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8" t="s">
        <v>135</v>
      </c>
      <c r="AU179" s="248" t="s">
        <v>86</v>
      </c>
      <c r="AV179" s="14" t="s">
        <v>86</v>
      </c>
      <c r="AW179" s="14" t="s">
        <v>32</v>
      </c>
      <c r="AX179" s="14" t="s">
        <v>84</v>
      </c>
      <c r="AY179" s="248" t="s">
        <v>126</v>
      </c>
    </row>
    <row r="180" s="12" customFormat="1" ht="22.8" customHeight="1">
      <c r="A180" s="12"/>
      <c r="B180" s="198"/>
      <c r="C180" s="199"/>
      <c r="D180" s="200" t="s">
        <v>75</v>
      </c>
      <c r="E180" s="212" t="s">
        <v>143</v>
      </c>
      <c r="F180" s="212" t="s">
        <v>217</v>
      </c>
      <c r="G180" s="199"/>
      <c r="H180" s="199"/>
      <c r="I180" s="202"/>
      <c r="J180" s="213">
        <f>BK180</f>
        <v>0</v>
      </c>
      <c r="K180" s="199"/>
      <c r="L180" s="204"/>
      <c r="M180" s="205"/>
      <c r="N180" s="206"/>
      <c r="O180" s="206"/>
      <c r="P180" s="207">
        <f>SUM(P181:P183)</f>
        <v>0</v>
      </c>
      <c r="Q180" s="206"/>
      <c r="R180" s="207">
        <f>SUM(R181:R183)</f>
        <v>0</v>
      </c>
      <c r="S180" s="206"/>
      <c r="T180" s="208">
        <f>SUM(T181:T183)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9" t="s">
        <v>84</v>
      </c>
      <c r="AT180" s="210" t="s">
        <v>75</v>
      </c>
      <c r="AU180" s="210" t="s">
        <v>84</v>
      </c>
      <c r="AY180" s="209" t="s">
        <v>126</v>
      </c>
      <c r="BK180" s="211">
        <f>SUM(BK181:BK183)</f>
        <v>0</v>
      </c>
    </row>
    <row r="181" s="2" customFormat="1" ht="21.75" customHeight="1">
      <c r="A181" s="38"/>
      <c r="B181" s="39"/>
      <c r="C181" s="214" t="s">
        <v>218</v>
      </c>
      <c r="D181" s="214" t="s">
        <v>128</v>
      </c>
      <c r="E181" s="215" t="s">
        <v>219</v>
      </c>
      <c r="F181" s="216" t="s">
        <v>220</v>
      </c>
      <c r="G181" s="217" t="s">
        <v>221</v>
      </c>
      <c r="H181" s="218">
        <v>60</v>
      </c>
      <c r="I181" s="219"/>
      <c r="J181" s="220">
        <f>ROUND(I181*H181,2)</f>
        <v>0</v>
      </c>
      <c r="K181" s="216" t="s">
        <v>132</v>
      </c>
      <c r="L181" s="44"/>
      <c r="M181" s="221" t="s">
        <v>1</v>
      </c>
      <c r="N181" s="222" t="s">
        <v>41</v>
      </c>
      <c r="O181" s="91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5" t="s">
        <v>133</v>
      </c>
      <c r="AT181" s="225" t="s">
        <v>128</v>
      </c>
      <c r="AU181" s="225" t="s">
        <v>86</v>
      </c>
      <c r="AY181" s="17" t="s">
        <v>126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7" t="s">
        <v>84</v>
      </c>
      <c r="BK181" s="226">
        <f>ROUND(I181*H181,2)</f>
        <v>0</v>
      </c>
      <c r="BL181" s="17" t="s">
        <v>133</v>
      </c>
      <c r="BM181" s="225" t="s">
        <v>222</v>
      </c>
    </row>
    <row r="182" s="13" customFormat="1">
      <c r="A182" s="13"/>
      <c r="B182" s="227"/>
      <c r="C182" s="228"/>
      <c r="D182" s="229" t="s">
        <v>135</v>
      </c>
      <c r="E182" s="230" t="s">
        <v>1</v>
      </c>
      <c r="F182" s="231" t="s">
        <v>223</v>
      </c>
      <c r="G182" s="228"/>
      <c r="H182" s="230" t="s">
        <v>1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135</v>
      </c>
      <c r="AU182" s="237" t="s">
        <v>86</v>
      </c>
      <c r="AV182" s="13" t="s">
        <v>84</v>
      </c>
      <c r="AW182" s="13" t="s">
        <v>32</v>
      </c>
      <c r="AX182" s="13" t="s">
        <v>76</v>
      </c>
      <c r="AY182" s="237" t="s">
        <v>126</v>
      </c>
    </row>
    <row r="183" s="14" customFormat="1">
      <c r="A183" s="14"/>
      <c r="B183" s="238"/>
      <c r="C183" s="239"/>
      <c r="D183" s="229" t="s">
        <v>135</v>
      </c>
      <c r="E183" s="240" t="s">
        <v>1</v>
      </c>
      <c r="F183" s="241" t="s">
        <v>224</v>
      </c>
      <c r="G183" s="239"/>
      <c r="H183" s="242">
        <v>60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8" t="s">
        <v>135</v>
      </c>
      <c r="AU183" s="248" t="s">
        <v>86</v>
      </c>
      <c r="AV183" s="14" t="s">
        <v>86</v>
      </c>
      <c r="AW183" s="14" t="s">
        <v>32</v>
      </c>
      <c r="AX183" s="14" t="s">
        <v>84</v>
      </c>
      <c r="AY183" s="248" t="s">
        <v>126</v>
      </c>
    </row>
    <row r="184" s="12" customFormat="1" ht="22.8" customHeight="1">
      <c r="A184" s="12"/>
      <c r="B184" s="198"/>
      <c r="C184" s="199"/>
      <c r="D184" s="200" t="s">
        <v>75</v>
      </c>
      <c r="E184" s="212" t="s">
        <v>133</v>
      </c>
      <c r="F184" s="212" t="s">
        <v>225</v>
      </c>
      <c r="G184" s="199"/>
      <c r="H184" s="199"/>
      <c r="I184" s="202"/>
      <c r="J184" s="213">
        <f>BK184</f>
        <v>0</v>
      </c>
      <c r="K184" s="199"/>
      <c r="L184" s="204"/>
      <c r="M184" s="205"/>
      <c r="N184" s="206"/>
      <c r="O184" s="206"/>
      <c r="P184" s="207">
        <f>SUM(P185:P187)</f>
        <v>0</v>
      </c>
      <c r="Q184" s="206"/>
      <c r="R184" s="207">
        <f>SUM(R185:R187)</f>
        <v>0</v>
      </c>
      <c r="S184" s="206"/>
      <c r="T184" s="208">
        <f>SUM(T185:T187)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84</v>
      </c>
      <c r="AT184" s="210" t="s">
        <v>75</v>
      </c>
      <c r="AU184" s="210" t="s">
        <v>84</v>
      </c>
      <c r="AY184" s="209" t="s">
        <v>126</v>
      </c>
      <c r="BK184" s="211">
        <f>SUM(BK185:BK187)</f>
        <v>0</v>
      </c>
    </row>
    <row r="185" s="2" customFormat="1" ht="24.15" customHeight="1">
      <c r="A185" s="38"/>
      <c r="B185" s="39"/>
      <c r="C185" s="214" t="s">
        <v>226</v>
      </c>
      <c r="D185" s="214" t="s">
        <v>128</v>
      </c>
      <c r="E185" s="215" t="s">
        <v>227</v>
      </c>
      <c r="F185" s="216" t="s">
        <v>228</v>
      </c>
      <c r="G185" s="217" t="s">
        <v>131</v>
      </c>
      <c r="H185" s="218">
        <v>98</v>
      </c>
      <c r="I185" s="219"/>
      <c r="J185" s="220">
        <f>ROUND(I185*H185,2)</f>
        <v>0</v>
      </c>
      <c r="K185" s="216" t="s">
        <v>132</v>
      </c>
      <c r="L185" s="44"/>
      <c r="M185" s="221" t="s">
        <v>1</v>
      </c>
      <c r="N185" s="222" t="s">
        <v>41</v>
      </c>
      <c r="O185" s="91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5" t="s">
        <v>133</v>
      </c>
      <c r="AT185" s="225" t="s">
        <v>128</v>
      </c>
      <c r="AU185" s="225" t="s">
        <v>86</v>
      </c>
      <c r="AY185" s="17" t="s">
        <v>126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7" t="s">
        <v>84</v>
      </c>
      <c r="BK185" s="226">
        <f>ROUND(I185*H185,2)</f>
        <v>0</v>
      </c>
      <c r="BL185" s="17" t="s">
        <v>133</v>
      </c>
      <c r="BM185" s="225" t="s">
        <v>229</v>
      </c>
    </row>
    <row r="186" s="13" customFormat="1">
      <c r="A186" s="13"/>
      <c r="B186" s="227"/>
      <c r="C186" s="228"/>
      <c r="D186" s="229" t="s">
        <v>135</v>
      </c>
      <c r="E186" s="230" t="s">
        <v>1</v>
      </c>
      <c r="F186" s="231" t="s">
        <v>230</v>
      </c>
      <c r="G186" s="228"/>
      <c r="H186" s="230" t="s">
        <v>1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135</v>
      </c>
      <c r="AU186" s="237" t="s">
        <v>86</v>
      </c>
      <c r="AV186" s="13" t="s">
        <v>84</v>
      </c>
      <c r="AW186" s="13" t="s">
        <v>32</v>
      </c>
      <c r="AX186" s="13" t="s">
        <v>76</v>
      </c>
      <c r="AY186" s="237" t="s">
        <v>126</v>
      </c>
    </row>
    <row r="187" s="14" customFormat="1">
      <c r="A187" s="14"/>
      <c r="B187" s="238"/>
      <c r="C187" s="239"/>
      <c r="D187" s="229" t="s">
        <v>135</v>
      </c>
      <c r="E187" s="240" t="s">
        <v>1</v>
      </c>
      <c r="F187" s="241" t="s">
        <v>216</v>
      </c>
      <c r="G187" s="239"/>
      <c r="H187" s="242">
        <v>98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8" t="s">
        <v>135</v>
      </c>
      <c r="AU187" s="248" t="s">
        <v>86</v>
      </c>
      <c r="AV187" s="14" t="s">
        <v>86</v>
      </c>
      <c r="AW187" s="14" t="s">
        <v>32</v>
      </c>
      <c r="AX187" s="14" t="s">
        <v>84</v>
      </c>
      <c r="AY187" s="248" t="s">
        <v>126</v>
      </c>
    </row>
    <row r="188" s="12" customFormat="1" ht="22.8" customHeight="1">
      <c r="A188" s="12"/>
      <c r="B188" s="198"/>
      <c r="C188" s="199"/>
      <c r="D188" s="200" t="s">
        <v>75</v>
      </c>
      <c r="E188" s="212" t="s">
        <v>155</v>
      </c>
      <c r="F188" s="212" t="s">
        <v>231</v>
      </c>
      <c r="G188" s="199"/>
      <c r="H188" s="199"/>
      <c r="I188" s="202"/>
      <c r="J188" s="213">
        <f>BK188</f>
        <v>0</v>
      </c>
      <c r="K188" s="199"/>
      <c r="L188" s="204"/>
      <c r="M188" s="205"/>
      <c r="N188" s="206"/>
      <c r="O188" s="206"/>
      <c r="P188" s="207">
        <f>SUM(P189:P191)</f>
        <v>0</v>
      </c>
      <c r="Q188" s="206"/>
      <c r="R188" s="207">
        <f>SUM(R189:R191)</f>
        <v>0</v>
      </c>
      <c r="S188" s="206"/>
      <c r="T188" s="208">
        <f>SUM(T189:T191)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9" t="s">
        <v>84</v>
      </c>
      <c r="AT188" s="210" t="s">
        <v>75</v>
      </c>
      <c r="AU188" s="210" t="s">
        <v>84</v>
      </c>
      <c r="AY188" s="209" t="s">
        <v>126</v>
      </c>
      <c r="BK188" s="211">
        <f>SUM(BK189:BK191)</f>
        <v>0</v>
      </c>
    </row>
    <row r="189" s="2" customFormat="1" ht="24.15" customHeight="1">
      <c r="A189" s="38"/>
      <c r="B189" s="39"/>
      <c r="C189" s="214" t="s">
        <v>232</v>
      </c>
      <c r="D189" s="214" t="s">
        <v>128</v>
      </c>
      <c r="E189" s="215" t="s">
        <v>233</v>
      </c>
      <c r="F189" s="216" t="s">
        <v>234</v>
      </c>
      <c r="G189" s="217" t="s">
        <v>131</v>
      </c>
      <c r="H189" s="218">
        <v>110</v>
      </c>
      <c r="I189" s="219"/>
      <c r="J189" s="220">
        <f>ROUND(I189*H189,2)</f>
        <v>0</v>
      </c>
      <c r="K189" s="216" t="s">
        <v>132</v>
      </c>
      <c r="L189" s="44"/>
      <c r="M189" s="221" t="s">
        <v>1</v>
      </c>
      <c r="N189" s="222" t="s">
        <v>41</v>
      </c>
      <c r="O189" s="91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5" t="s">
        <v>133</v>
      </c>
      <c r="AT189" s="225" t="s">
        <v>128</v>
      </c>
      <c r="AU189" s="225" t="s">
        <v>86</v>
      </c>
      <c r="AY189" s="17" t="s">
        <v>126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7" t="s">
        <v>84</v>
      </c>
      <c r="BK189" s="226">
        <f>ROUND(I189*H189,2)</f>
        <v>0</v>
      </c>
      <c r="BL189" s="17" t="s">
        <v>133</v>
      </c>
      <c r="BM189" s="225" t="s">
        <v>235</v>
      </c>
    </row>
    <row r="190" s="2" customFormat="1">
      <c r="A190" s="38"/>
      <c r="B190" s="39"/>
      <c r="C190" s="40"/>
      <c r="D190" s="229" t="s">
        <v>159</v>
      </c>
      <c r="E190" s="40"/>
      <c r="F190" s="249" t="s">
        <v>236</v>
      </c>
      <c r="G190" s="40"/>
      <c r="H190" s="40"/>
      <c r="I190" s="250"/>
      <c r="J190" s="40"/>
      <c r="K190" s="40"/>
      <c r="L190" s="44"/>
      <c r="M190" s="251"/>
      <c r="N190" s="252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159</v>
      </c>
      <c r="AU190" s="17" t="s">
        <v>86</v>
      </c>
    </row>
    <row r="191" s="14" customFormat="1">
      <c r="A191" s="14"/>
      <c r="B191" s="238"/>
      <c r="C191" s="239"/>
      <c r="D191" s="229" t="s">
        <v>135</v>
      </c>
      <c r="E191" s="240" t="s">
        <v>1</v>
      </c>
      <c r="F191" s="241" t="s">
        <v>237</v>
      </c>
      <c r="G191" s="239"/>
      <c r="H191" s="242">
        <v>110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8" t="s">
        <v>135</v>
      </c>
      <c r="AU191" s="248" t="s">
        <v>86</v>
      </c>
      <c r="AV191" s="14" t="s">
        <v>86</v>
      </c>
      <c r="AW191" s="14" t="s">
        <v>32</v>
      </c>
      <c r="AX191" s="14" t="s">
        <v>84</v>
      </c>
      <c r="AY191" s="248" t="s">
        <v>126</v>
      </c>
    </row>
    <row r="192" s="12" customFormat="1" ht="22.8" customHeight="1">
      <c r="A192" s="12"/>
      <c r="B192" s="198"/>
      <c r="C192" s="199"/>
      <c r="D192" s="200" t="s">
        <v>75</v>
      </c>
      <c r="E192" s="212" t="s">
        <v>174</v>
      </c>
      <c r="F192" s="212" t="s">
        <v>238</v>
      </c>
      <c r="G192" s="199"/>
      <c r="H192" s="199"/>
      <c r="I192" s="202"/>
      <c r="J192" s="213">
        <f>BK192</f>
        <v>0</v>
      </c>
      <c r="K192" s="199"/>
      <c r="L192" s="204"/>
      <c r="M192" s="205"/>
      <c r="N192" s="206"/>
      <c r="O192" s="206"/>
      <c r="P192" s="207">
        <f>SUM(P193:P226)</f>
        <v>0</v>
      </c>
      <c r="Q192" s="206"/>
      <c r="R192" s="207">
        <f>SUM(R193:R226)</f>
        <v>1.7440229999999999</v>
      </c>
      <c r="S192" s="206"/>
      <c r="T192" s="208">
        <f>SUM(T193:T226)</f>
        <v>1.4500000000000002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9" t="s">
        <v>84</v>
      </c>
      <c r="AT192" s="210" t="s">
        <v>75</v>
      </c>
      <c r="AU192" s="210" t="s">
        <v>84</v>
      </c>
      <c r="AY192" s="209" t="s">
        <v>126</v>
      </c>
      <c r="BK192" s="211">
        <f>SUM(BK193:BK226)</f>
        <v>0</v>
      </c>
    </row>
    <row r="193" s="2" customFormat="1" ht="21.75" customHeight="1">
      <c r="A193" s="38"/>
      <c r="B193" s="39"/>
      <c r="C193" s="214" t="s">
        <v>191</v>
      </c>
      <c r="D193" s="214" t="s">
        <v>128</v>
      </c>
      <c r="E193" s="215" t="s">
        <v>239</v>
      </c>
      <c r="F193" s="216" t="s">
        <v>240</v>
      </c>
      <c r="G193" s="217" t="s">
        <v>221</v>
      </c>
      <c r="H193" s="218">
        <v>50</v>
      </c>
      <c r="I193" s="219"/>
      <c r="J193" s="220">
        <f>ROUND(I193*H193,2)</f>
        <v>0</v>
      </c>
      <c r="K193" s="216" t="s">
        <v>132</v>
      </c>
      <c r="L193" s="44"/>
      <c r="M193" s="221" t="s">
        <v>1</v>
      </c>
      <c r="N193" s="222" t="s">
        <v>41</v>
      </c>
      <c r="O193" s="91"/>
      <c r="P193" s="223">
        <f>O193*H193</f>
        <v>0</v>
      </c>
      <c r="Q193" s="223">
        <v>0</v>
      </c>
      <c r="R193" s="223">
        <f>Q193*H193</f>
        <v>0</v>
      </c>
      <c r="S193" s="223">
        <v>0.029000000000000001</v>
      </c>
      <c r="T193" s="224">
        <f>S193*H193</f>
        <v>1.4500000000000002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5" t="s">
        <v>133</v>
      </c>
      <c r="AT193" s="225" t="s">
        <v>128</v>
      </c>
      <c r="AU193" s="225" t="s">
        <v>86</v>
      </c>
      <c r="AY193" s="17" t="s">
        <v>126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7" t="s">
        <v>84</v>
      </c>
      <c r="BK193" s="226">
        <f>ROUND(I193*H193,2)</f>
        <v>0</v>
      </c>
      <c r="BL193" s="17" t="s">
        <v>133</v>
      </c>
      <c r="BM193" s="225" t="s">
        <v>241</v>
      </c>
    </row>
    <row r="194" s="2" customFormat="1">
      <c r="A194" s="38"/>
      <c r="B194" s="39"/>
      <c r="C194" s="40"/>
      <c r="D194" s="229" t="s">
        <v>159</v>
      </c>
      <c r="E194" s="40"/>
      <c r="F194" s="249" t="s">
        <v>242</v>
      </c>
      <c r="G194" s="40"/>
      <c r="H194" s="40"/>
      <c r="I194" s="250"/>
      <c r="J194" s="40"/>
      <c r="K194" s="40"/>
      <c r="L194" s="44"/>
      <c r="M194" s="251"/>
      <c r="N194" s="252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159</v>
      </c>
      <c r="AU194" s="17" t="s">
        <v>86</v>
      </c>
    </row>
    <row r="195" s="13" customFormat="1">
      <c r="A195" s="13"/>
      <c r="B195" s="227"/>
      <c r="C195" s="228"/>
      <c r="D195" s="229" t="s">
        <v>135</v>
      </c>
      <c r="E195" s="230" t="s">
        <v>1</v>
      </c>
      <c r="F195" s="231" t="s">
        <v>243</v>
      </c>
      <c r="G195" s="228"/>
      <c r="H195" s="230" t="s">
        <v>1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135</v>
      </c>
      <c r="AU195" s="237" t="s">
        <v>86</v>
      </c>
      <c r="AV195" s="13" t="s">
        <v>84</v>
      </c>
      <c r="AW195" s="13" t="s">
        <v>32</v>
      </c>
      <c r="AX195" s="13" t="s">
        <v>76</v>
      </c>
      <c r="AY195" s="237" t="s">
        <v>126</v>
      </c>
    </row>
    <row r="196" s="14" customFormat="1">
      <c r="A196" s="14"/>
      <c r="B196" s="238"/>
      <c r="C196" s="239"/>
      <c r="D196" s="229" t="s">
        <v>135</v>
      </c>
      <c r="E196" s="240" t="s">
        <v>1</v>
      </c>
      <c r="F196" s="241" t="s">
        <v>244</v>
      </c>
      <c r="G196" s="239"/>
      <c r="H196" s="242">
        <v>50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8" t="s">
        <v>135</v>
      </c>
      <c r="AU196" s="248" t="s">
        <v>86</v>
      </c>
      <c r="AV196" s="14" t="s">
        <v>86</v>
      </c>
      <c r="AW196" s="14" t="s">
        <v>32</v>
      </c>
      <c r="AX196" s="14" t="s">
        <v>84</v>
      </c>
      <c r="AY196" s="248" t="s">
        <v>126</v>
      </c>
    </row>
    <row r="197" s="2" customFormat="1" ht="24.15" customHeight="1">
      <c r="A197" s="38"/>
      <c r="B197" s="39"/>
      <c r="C197" s="214" t="s">
        <v>245</v>
      </c>
      <c r="D197" s="214" t="s">
        <v>128</v>
      </c>
      <c r="E197" s="215" t="s">
        <v>246</v>
      </c>
      <c r="F197" s="216" t="s">
        <v>247</v>
      </c>
      <c r="G197" s="217" t="s">
        <v>221</v>
      </c>
      <c r="H197" s="218">
        <v>128</v>
      </c>
      <c r="I197" s="219"/>
      <c r="J197" s="220">
        <f>ROUND(I197*H197,2)</f>
        <v>0</v>
      </c>
      <c r="K197" s="216" t="s">
        <v>132</v>
      </c>
      <c r="L197" s="44"/>
      <c r="M197" s="221" t="s">
        <v>1</v>
      </c>
      <c r="N197" s="222" t="s">
        <v>41</v>
      </c>
      <c r="O197" s="91"/>
      <c r="P197" s="223">
        <f>O197*H197</f>
        <v>0</v>
      </c>
      <c r="Q197" s="223">
        <v>1.0000000000000001E-05</v>
      </c>
      <c r="R197" s="223">
        <f>Q197*H197</f>
        <v>0.0012800000000000001</v>
      </c>
      <c r="S197" s="223">
        <v>0</v>
      </c>
      <c r="T197" s="22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5" t="s">
        <v>133</v>
      </c>
      <c r="AT197" s="225" t="s">
        <v>128</v>
      </c>
      <c r="AU197" s="225" t="s">
        <v>86</v>
      </c>
      <c r="AY197" s="17" t="s">
        <v>126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7" t="s">
        <v>84</v>
      </c>
      <c r="BK197" s="226">
        <f>ROUND(I197*H197,2)</f>
        <v>0</v>
      </c>
      <c r="BL197" s="17" t="s">
        <v>133</v>
      </c>
      <c r="BM197" s="225" t="s">
        <v>248</v>
      </c>
    </row>
    <row r="198" s="2" customFormat="1">
      <c r="A198" s="38"/>
      <c r="B198" s="39"/>
      <c r="C198" s="40"/>
      <c r="D198" s="229" t="s">
        <v>159</v>
      </c>
      <c r="E198" s="40"/>
      <c r="F198" s="249" t="s">
        <v>249</v>
      </c>
      <c r="G198" s="40"/>
      <c r="H198" s="40"/>
      <c r="I198" s="250"/>
      <c r="J198" s="40"/>
      <c r="K198" s="40"/>
      <c r="L198" s="44"/>
      <c r="M198" s="251"/>
      <c r="N198" s="252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159</v>
      </c>
      <c r="AU198" s="17" t="s">
        <v>86</v>
      </c>
    </row>
    <row r="199" s="13" customFormat="1">
      <c r="A199" s="13"/>
      <c r="B199" s="227"/>
      <c r="C199" s="228"/>
      <c r="D199" s="229" t="s">
        <v>135</v>
      </c>
      <c r="E199" s="230" t="s">
        <v>1</v>
      </c>
      <c r="F199" s="231" t="s">
        <v>250</v>
      </c>
      <c r="G199" s="228"/>
      <c r="H199" s="230" t="s">
        <v>1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135</v>
      </c>
      <c r="AU199" s="237" t="s">
        <v>86</v>
      </c>
      <c r="AV199" s="13" t="s">
        <v>84</v>
      </c>
      <c r="AW199" s="13" t="s">
        <v>32</v>
      </c>
      <c r="AX199" s="13" t="s">
        <v>76</v>
      </c>
      <c r="AY199" s="237" t="s">
        <v>126</v>
      </c>
    </row>
    <row r="200" s="14" customFormat="1">
      <c r="A200" s="14"/>
      <c r="B200" s="238"/>
      <c r="C200" s="239"/>
      <c r="D200" s="229" t="s">
        <v>135</v>
      </c>
      <c r="E200" s="240" t="s">
        <v>1</v>
      </c>
      <c r="F200" s="241" t="s">
        <v>251</v>
      </c>
      <c r="G200" s="239"/>
      <c r="H200" s="242">
        <v>30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8" t="s">
        <v>135</v>
      </c>
      <c r="AU200" s="248" t="s">
        <v>86</v>
      </c>
      <c r="AV200" s="14" t="s">
        <v>86</v>
      </c>
      <c r="AW200" s="14" t="s">
        <v>32</v>
      </c>
      <c r="AX200" s="14" t="s">
        <v>76</v>
      </c>
      <c r="AY200" s="248" t="s">
        <v>126</v>
      </c>
    </row>
    <row r="201" s="13" customFormat="1">
      <c r="A201" s="13"/>
      <c r="B201" s="227"/>
      <c r="C201" s="228"/>
      <c r="D201" s="229" t="s">
        <v>135</v>
      </c>
      <c r="E201" s="230" t="s">
        <v>1</v>
      </c>
      <c r="F201" s="231" t="s">
        <v>252</v>
      </c>
      <c r="G201" s="228"/>
      <c r="H201" s="230" t="s">
        <v>1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135</v>
      </c>
      <c r="AU201" s="237" t="s">
        <v>86</v>
      </c>
      <c r="AV201" s="13" t="s">
        <v>84</v>
      </c>
      <c r="AW201" s="13" t="s">
        <v>32</v>
      </c>
      <c r="AX201" s="13" t="s">
        <v>76</v>
      </c>
      <c r="AY201" s="237" t="s">
        <v>126</v>
      </c>
    </row>
    <row r="202" s="14" customFormat="1">
      <c r="A202" s="14"/>
      <c r="B202" s="238"/>
      <c r="C202" s="239"/>
      <c r="D202" s="229" t="s">
        <v>135</v>
      </c>
      <c r="E202" s="240" t="s">
        <v>1</v>
      </c>
      <c r="F202" s="241" t="s">
        <v>253</v>
      </c>
      <c r="G202" s="239"/>
      <c r="H202" s="242">
        <v>98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8" t="s">
        <v>135</v>
      </c>
      <c r="AU202" s="248" t="s">
        <v>86</v>
      </c>
      <c r="AV202" s="14" t="s">
        <v>86</v>
      </c>
      <c r="AW202" s="14" t="s">
        <v>32</v>
      </c>
      <c r="AX202" s="14" t="s">
        <v>76</v>
      </c>
      <c r="AY202" s="248" t="s">
        <v>126</v>
      </c>
    </row>
    <row r="203" s="15" customFormat="1">
      <c r="A203" s="15"/>
      <c r="B203" s="263"/>
      <c r="C203" s="264"/>
      <c r="D203" s="229" t="s">
        <v>135</v>
      </c>
      <c r="E203" s="265" t="s">
        <v>1</v>
      </c>
      <c r="F203" s="266" t="s">
        <v>254</v>
      </c>
      <c r="G203" s="264"/>
      <c r="H203" s="267">
        <v>128</v>
      </c>
      <c r="I203" s="268"/>
      <c r="J203" s="264"/>
      <c r="K203" s="264"/>
      <c r="L203" s="269"/>
      <c r="M203" s="270"/>
      <c r="N203" s="271"/>
      <c r="O203" s="271"/>
      <c r="P203" s="271"/>
      <c r="Q203" s="271"/>
      <c r="R203" s="271"/>
      <c r="S203" s="271"/>
      <c r="T203" s="27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3" t="s">
        <v>135</v>
      </c>
      <c r="AU203" s="273" t="s">
        <v>86</v>
      </c>
      <c r="AV203" s="15" t="s">
        <v>133</v>
      </c>
      <c r="AW203" s="15" t="s">
        <v>32</v>
      </c>
      <c r="AX203" s="15" t="s">
        <v>84</v>
      </c>
      <c r="AY203" s="273" t="s">
        <v>126</v>
      </c>
    </row>
    <row r="204" s="2" customFormat="1" ht="24.15" customHeight="1">
      <c r="A204" s="38"/>
      <c r="B204" s="39"/>
      <c r="C204" s="253" t="s">
        <v>255</v>
      </c>
      <c r="D204" s="253" t="s">
        <v>197</v>
      </c>
      <c r="E204" s="254" t="s">
        <v>256</v>
      </c>
      <c r="F204" s="255" t="s">
        <v>257</v>
      </c>
      <c r="G204" s="256" t="s">
        <v>221</v>
      </c>
      <c r="H204" s="257">
        <v>31.5</v>
      </c>
      <c r="I204" s="258"/>
      <c r="J204" s="259">
        <f>ROUND(I204*H204,2)</f>
        <v>0</v>
      </c>
      <c r="K204" s="255" t="s">
        <v>132</v>
      </c>
      <c r="L204" s="260"/>
      <c r="M204" s="261" t="s">
        <v>1</v>
      </c>
      <c r="N204" s="262" t="s">
        <v>41</v>
      </c>
      <c r="O204" s="91"/>
      <c r="P204" s="223">
        <f>O204*H204</f>
        <v>0</v>
      </c>
      <c r="Q204" s="223">
        <v>0.0014499999999999999</v>
      </c>
      <c r="R204" s="223">
        <f>Q204*H204</f>
        <v>0.045674999999999993</v>
      </c>
      <c r="S204" s="223">
        <v>0</v>
      </c>
      <c r="T204" s="22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5" t="s">
        <v>174</v>
      </c>
      <c r="AT204" s="225" t="s">
        <v>197</v>
      </c>
      <c r="AU204" s="225" t="s">
        <v>86</v>
      </c>
      <c r="AY204" s="17" t="s">
        <v>126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7" t="s">
        <v>84</v>
      </c>
      <c r="BK204" s="226">
        <f>ROUND(I204*H204,2)</f>
        <v>0</v>
      </c>
      <c r="BL204" s="17" t="s">
        <v>133</v>
      </c>
      <c r="BM204" s="225" t="s">
        <v>258</v>
      </c>
    </row>
    <row r="205" s="14" customFormat="1">
      <c r="A205" s="14"/>
      <c r="B205" s="238"/>
      <c r="C205" s="239"/>
      <c r="D205" s="229" t="s">
        <v>135</v>
      </c>
      <c r="E205" s="240" t="s">
        <v>1</v>
      </c>
      <c r="F205" s="241" t="s">
        <v>251</v>
      </c>
      <c r="G205" s="239"/>
      <c r="H205" s="242">
        <v>30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8" t="s">
        <v>135</v>
      </c>
      <c r="AU205" s="248" t="s">
        <v>86</v>
      </c>
      <c r="AV205" s="14" t="s">
        <v>86</v>
      </c>
      <c r="AW205" s="14" t="s">
        <v>32</v>
      </c>
      <c r="AX205" s="14" t="s">
        <v>84</v>
      </c>
      <c r="AY205" s="248" t="s">
        <v>126</v>
      </c>
    </row>
    <row r="206" s="14" customFormat="1">
      <c r="A206" s="14"/>
      <c r="B206" s="238"/>
      <c r="C206" s="239"/>
      <c r="D206" s="229" t="s">
        <v>135</v>
      </c>
      <c r="E206" s="239"/>
      <c r="F206" s="241" t="s">
        <v>259</v>
      </c>
      <c r="G206" s="239"/>
      <c r="H206" s="242">
        <v>31.5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8" t="s">
        <v>135</v>
      </c>
      <c r="AU206" s="248" t="s">
        <v>86</v>
      </c>
      <c r="AV206" s="14" t="s">
        <v>86</v>
      </c>
      <c r="AW206" s="14" t="s">
        <v>4</v>
      </c>
      <c r="AX206" s="14" t="s">
        <v>84</v>
      </c>
      <c r="AY206" s="248" t="s">
        <v>126</v>
      </c>
    </row>
    <row r="207" s="2" customFormat="1" ht="24.15" customHeight="1">
      <c r="A207" s="38"/>
      <c r="B207" s="39"/>
      <c r="C207" s="253" t="s">
        <v>7</v>
      </c>
      <c r="D207" s="253" t="s">
        <v>197</v>
      </c>
      <c r="E207" s="254" t="s">
        <v>260</v>
      </c>
      <c r="F207" s="255" t="s">
        <v>261</v>
      </c>
      <c r="G207" s="256" t="s">
        <v>221</v>
      </c>
      <c r="H207" s="257">
        <v>102.90000000000001</v>
      </c>
      <c r="I207" s="258"/>
      <c r="J207" s="259">
        <f>ROUND(I207*H207,2)</f>
        <v>0</v>
      </c>
      <c r="K207" s="255" t="s">
        <v>132</v>
      </c>
      <c r="L207" s="260"/>
      <c r="M207" s="261" t="s">
        <v>1</v>
      </c>
      <c r="N207" s="262" t="s">
        <v>41</v>
      </c>
      <c r="O207" s="91"/>
      <c r="P207" s="223">
        <f>O207*H207</f>
        <v>0</v>
      </c>
      <c r="Q207" s="223">
        <v>0.0026700000000000001</v>
      </c>
      <c r="R207" s="223">
        <f>Q207*H207</f>
        <v>0.27474300000000001</v>
      </c>
      <c r="S207" s="223">
        <v>0</v>
      </c>
      <c r="T207" s="22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5" t="s">
        <v>174</v>
      </c>
      <c r="AT207" s="225" t="s">
        <v>197</v>
      </c>
      <c r="AU207" s="225" t="s">
        <v>86</v>
      </c>
      <c r="AY207" s="17" t="s">
        <v>126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7" t="s">
        <v>84</v>
      </c>
      <c r="BK207" s="226">
        <f>ROUND(I207*H207,2)</f>
        <v>0</v>
      </c>
      <c r="BL207" s="17" t="s">
        <v>133</v>
      </c>
      <c r="BM207" s="225" t="s">
        <v>262</v>
      </c>
    </row>
    <row r="208" s="14" customFormat="1">
      <c r="A208" s="14"/>
      <c r="B208" s="238"/>
      <c r="C208" s="239"/>
      <c r="D208" s="229" t="s">
        <v>135</v>
      </c>
      <c r="E208" s="240" t="s">
        <v>1</v>
      </c>
      <c r="F208" s="241" t="s">
        <v>253</v>
      </c>
      <c r="G208" s="239"/>
      <c r="H208" s="242">
        <v>98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135</v>
      </c>
      <c r="AU208" s="248" t="s">
        <v>86</v>
      </c>
      <c r="AV208" s="14" t="s">
        <v>86</v>
      </c>
      <c r="AW208" s="14" t="s">
        <v>32</v>
      </c>
      <c r="AX208" s="14" t="s">
        <v>84</v>
      </c>
      <c r="AY208" s="248" t="s">
        <v>126</v>
      </c>
    </row>
    <row r="209" s="14" customFormat="1">
      <c r="A209" s="14"/>
      <c r="B209" s="238"/>
      <c r="C209" s="239"/>
      <c r="D209" s="229" t="s">
        <v>135</v>
      </c>
      <c r="E209" s="239"/>
      <c r="F209" s="241" t="s">
        <v>263</v>
      </c>
      <c r="G209" s="239"/>
      <c r="H209" s="242">
        <v>102.90000000000001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8" t="s">
        <v>135</v>
      </c>
      <c r="AU209" s="248" t="s">
        <v>86</v>
      </c>
      <c r="AV209" s="14" t="s">
        <v>86</v>
      </c>
      <c r="AW209" s="14" t="s">
        <v>4</v>
      </c>
      <c r="AX209" s="14" t="s">
        <v>84</v>
      </c>
      <c r="AY209" s="248" t="s">
        <v>126</v>
      </c>
    </row>
    <row r="210" s="2" customFormat="1" ht="24.15" customHeight="1">
      <c r="A210" s="38"/>
      <c r="B210" s="39"/>
      <c r="C210" s="214" t="s">
        <v>264</v>
      </c>
      <c r="D210" s="214" t="s">
        <v>128</v>
      </c>
      <c r="E210" s="215" t="s">
        <v>265</v>
      </c>
      <c r="F210" s="216" t="s">
        <v>266</v>
      </c>
      <c r="G210" s="217" t="s">
        <v>221</v>
      </c>
      <c r="H210" s="218">
        <v>5</v>
      </c>
      <c r="I210" s="219"/>
      <c r="J210" s="220">
        <f>ROUND(I210*H210,2)</f>
        <v>0</v>
      </c>
      <c r="K210" s="216" t="s">
        <v>132</v>
      </c>
      <c r="L210" s="44"/>
      <c r="M210" s="221" t="s">
        <v>1</v>
      </c>
      <c r="N210" s="222" t="s">
        <v>41</v>
      </c>
      <c r="O210" s="91"/>
      <c r="P210" s="223">
        <f>O210*H210</f>
        <v>0</v>
      </c>
      <c r="Q210" s="223">
        <v>2.0000000000000002E-05</v>
      </c>
      <c r="R210" s="223">
        <f>Q210*H210</f>
        <v>0.00010000000000000001</v>
      </c>
      <c r="S210" s="223">
        <v>0</v>
      </c>
      <c r="T210" s="22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5" t="s">
        <v>133</v>
      </c>
      <c r="AT210" s="225" t="s">
        <v>128</v>
      </c>
      <c r="AU210" s="225" t="s">
        <v>86</v>
      </c>
      <c r="AY210" s="17" t="s">
        <v>126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7" t="s">
        <v>84</v>
      </c>
      <c r="BK210" s="226">
        <f>ROUND(I210*H210,2)</f>
        <v>0</v>
      </c>
      <c r="BL210" s="17" t="s">
        <v>133</v>
      </c>
      <c r="BM210" s="225" t="s">
        <v>267</v>
      </c>
    </row>
    <row r="211" s="13" customFormat="1">
      <c r="A211" s="13"/>
      <c r="B211" s="227"/>
      <c r="C211" s="228"/>
      <c r="D211" s="229" t="s">
        <v>135</v>
      </c>
      <c r="E211" s="230" t="s">
        <v>1</v>
      </c>
      <c r="F211" s="231" t="s">
        <v>268</v>
      </c>
      <c r="G211" s="228"/>
      <c r="H211" s="230" t="s">
        <v>1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135</v>
      </c>
      <c r="AU211" s="237" t="s">
        <v>86</v>
      </c>
      <c r="AV211" s="13" t="s">
        <v>84</v>
      </c>
      <c r="AW211" s="13" t="s">
        <v>32</v>
      </c>
      <c r="AX211" s="13" t="s">
        <v>76</v>
      </c>
      <c r="AY211" s="237" t="s">
        <v>126</v>
      </c>
    </row>
    <row r="212" s="14" customFormat="1">
      <c r="A212" s="14"/>
      <c r="B212" s="238"/>
      <c r="C212" s="239"/>
      <c r="D212" s="229" t="s">
        <v>135</v>
      </c>
      <c r="E212" s="240" t="s">
        <v>1</v>
      </c>
      <c r="F212" s="241" t="s">
        <v>155</v>
      </c>
      <c r="G212" s="239"/>
      <c r="H212" s="242">
        <v>5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8" t="s">
        <v>135</v>
      </c>
      <c r="AU212" s="248" t="s">
        <v>86</v>
      </c>
      <c r="AV212" s="14" t="s">
        <v>86</v>
      </c>
      <c r="AW212" s="14" t="s">
        <v>32</v>
      </c>
      <c r="AX212" s="14" t="s">
        <v>84</v>
      </c>
      <c r="AY212" s="248" t="s">
        <v>126</v>
      </c>
    </row>
    <row r="213" s="2" customFormat="1" ht="24.15" customHeight="1">
      <c r="A213" s="38"/>
      <c r="B213" s="39"/>
      <c r="C213" s="253" t="s">
        <v>269</v>
      </c>
      <c r="D213" s="253" t="s">
        <v>197</v>
      </c>
      <c r="E213" s="254" t="s">
        <v>270</v>
      </c>
      <c r="F213" s="255" t="s">
        <v>271</v>
      </c>
      <c r="G213" s="256" t="s">
        <v>221</v>
      </c>
      <c r="H213" s="257">
        <v>5.1500000000000004</v>
      </c>
      <c r="I213" s="258"/>
      <c r="J213" s="259">
        <f>ROUND(I213*H213,2)</f>
        <v>0</v>
      </c>
      <c r="K213" s="255" t="s">
        <v>132</v>
      </c>
      <c r="L213" s="260"/>
      <c r="M213" s="261" t="s">
        <v>1</v>
      </c>
      <c r="N213" s="262" t="s">
        <v>41</v>
      </c>
      <c r="O213" s="91"/>
      <c r="P213" s="223">
        <f>O213*H213</f>
        <v>0</v>
      </c>
      <c r="Q213" s="223">
        <v>0.0080999999999999996</v>
      </c>
      <c r="R213" s="223">
        <f>Q213*H213</f>
        <v>0.041715000000000002</v>
      </c>
      <c r="S213" s="223">
        <v>0</v>
      </c>
      <c r="T213" s="22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5" t="s">
        <v>174</v>
      </c>
      <c r="AT213" s="225" t="s">
        <v>197</v>
      </c>
      <c r="AU213" s="225" t="s">
        <v>86</v>
      </c>
      <c r="AY213" s="17" t="s">
        <v>126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7" t="s">
        <v>84</v>
      </c>
      <c r="BK213" s="226">
        <f>ROUND(I213*H213,2)</f>
        <v>0</v>
      </c>
      <c r="BL213" s="17" t="s">
        <v>133</v>
      </c>
      <c r="BM213" s="225" t="s">
        <v>272</v>
      </c>
    </row>
    <row r="214" s="14" customFormat="1">
      <c r="A214" s="14"/>
      <c r="B214" s="238"/>
      <c r="C214" s="239"/>
      <c r="D214" s="229" t="s">
        <v>135</v>
      </c>
      <c r="E214" s="239"/>
      <c r="F214" s="241" t="s">
        <v>273</v>
      </c>
      <c r="G214" s="239"/>
      <c r="H214" s="242">
        <v>5.1500000000000004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8" t="s">
        <v>135</v>
      </c>
      <c r="AU214" s="248" t="s">
        <v>86</v>
      </c>
      <c r="AV214" s="14" t="s">
        <v>86</v>
      </c>
      <c r="AW214" s="14" t="s">
        <v>4</v>
      </c>
      <c r="AX214" s="14" t="s">
        <v>84</v>
      </c>
      <c r="AY214" s="248" t="s">
        <v>126</v>
      </c>
    </row>
    <row r="215" s="2" customFormat="1" ht="33" customHeight="1">
      <c r="A215" s="38"/>
      <c r="B215" s="39"/>
      <c r="C215" s="214" t="s">
        <v>274</v>
      </c>
      <c r="D215" s="214" t="s">
        <v>128</v>
      </c>
      <c r="E215" s="215" t="s">
        <v>275</v>
      </c>
      <c r="F215" s="216" t="s">
        <v>276</v>
      </c>
      <c r="G215" s="217" t="s">
        <v>277</v>
      </c>
      <c r="H215" s="218">
        <v>3</v>
      </c>
      <c r="I215" s="219"/>
      <c r="J215" s="220">
        <f>ROUND(I215*H215,2)</f>
        <v>0</v>
      </c>
      <c r="K215" s="216" t="s">
        <v>132</v>
      </c>
      <c r="L215" s="44"/>
      <c r="M215" s="221" t="s">
        <v>1</v>
      </c>
      <c r="N215" s="222" t="s">
        <v>41</v>
      </c>
      <c r="O215" s="91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5" t="s">
        <v>133</v>
      </c>
      <c r="AT215" s="225" t="s">
        <v>128</v>
      </c>
      <c r="AU215" s="225" t="s">
        <v>86</v>
      </c>
      <c r="AY215" s="17" t="s">
        <v>126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7" t="s">
        <v>84</v>
      </c>
      <c r="BK215" s="226">
        <f>ROUND(I215*H215,2)</f>
        <v>0</v>
      </c>
      <c r="BL215" s="17" t="s">
        <v>133</v>
      </c>
      <c r="BM215" s="225" t="s">
        <v>278</v>
      </c>
    </row>
    <row r="216" s="13" customFormat="1">
      <c r="A216" s="13"/>
      <c r="B216" s="227"/>
      <c r="C216" s="228"/>
      <c r="D216" s="229" t="s">
        <v>135</v>
      </c>
      <c r="E216" s="230" t="s">
        <v>1</v>
      </c>
      <c r="F216" s="231" t="s">
        <v>279</v>
      </c>
      <c r="G216" s="228"/>
      <c r="H216" s="230" t="s">
        <v>1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135</v>
      </c>
      <c r="AU216" s="237" t="s">
        <v>86</v>
      </c>
      <c r="AV216" s="13" t="s">
        <v>84</v>
      </c>
      <c r="AW216" s="13" t="s">
        <v>32</v>
      </c>
      <c r="AX216" s="13" t="s">
        <v>76</v>
      </c>
      <c r="AY216" s="237" t="s">
        <v>126</v>
      </c>
    </row>
    <row r="217" s="14" customFormat="1">
      <c r="A217" s="14"/>
      <c r="B217" s="238"/>
      <c r="C217" s="239"/>
      <c r="D217" s="229" t="s">
        <v>135</v>
      </c>
      <c r="E217" s="240" t="s">
        <v>1</v>
      </c>
      <c r="F217" s="241" t="s">
        <v>143</v>
      </c>
      <c r="G217" s="239"/>
      <c r="H217" s="242">
        <v>3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8" t="s">
        <v>135</v>
      </c>
      <c r="AU217" s="248" t="s">
        <v>86</v>
      </c>
      <c r="AV217" s="14" t="s">
        <v>86</v>
      </c>
      <c r="AW217" s="14" t="s">
        <v>32</v>
      </c>
      <c r="AX217" s="14" t="s">
        <v>84</v>
      </c>
      <c r="AY217" s="248" t="s">
        <v>126</v>
      </c>
    </row>
    <row r="218" s="2" customFormat="1" ht="16.5" customHeight="1">
      <c r="A218" s="38"/>
      <c r="B218" s="39"/>
      <c r="C218" s="253" t="s">
        <v>280</v>
      </c>
      <c r="D218" s="253" t="s">
        <v>197</v>
      </c>
      <c r="E218" s="254" t="s">
        <v>281</v>
      </c>
      <c r="F218" s="255" t="s">
        <v>282</v>
      </c>
      <c r="G218" s="256" t="s">
        <v>277</v>
      </c>
      <c r="H218" s="257">
        <v>3</v>
      </c>
      <c r="I218" s="258"/>
      <c r="J218" s="259">
        <f>ROUND(I218*H218,2)</f>
        <v>0</v>
      </c>
      <c r="K218" s="255" t="s">
        <v>132</v>
      </c>
      <c r="L218" s="260"/>
      <c r="M218" s="261" t="s">
        <v>1</v>
      </c>
      <c r="N218" s="262" t="s">
        <v>41</v>
      </c>
      <c r="O218" s="91"/>
      <c r="P218" s="223">
        <f>O218*H218</f>
        <v>0</v>
      </c>
      <c r="Q218" s="223">
        <v>0.00080000000000000004</v>
      </c>
      <c r="R218" s="223">
        <f>Q218*H218</f>
        <v>0.0024000000000000002</v>
      </c>
      <c r="S218" s="223">
        <v>0</v>
      </c>
      <c r="T218" s="22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5" t="s">
        <v>174</v>
      </c>
      <c r="AT218" s="225" t="s">
        <v>197</v>
      </c>
      <c r="AU218" s="225" t="s">
        <v>86</v>
      </c>
      <c r="AY218" s="17" t="s">
        <v>126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7" t="s">
        <v>84</v>
      </c>
      <c r="BK218" s="226">
        <f>ROUND(I218*H218,2)</f>
        <v>0</v>
      </c>
      <c r="BL218" s="17" t="s">
        <v>133</v>
      </c>
      <c r="BM218" s="225" t="s">
        <v>283</v>
      </c>
    </row>
    <row r="219" s="14" customFormat="1">
      <c r="A219" s="14"/>
      <c r="B219" s="238"/>
      <c r="C219" s="239"/>
      <c r="D219" s="229" t="s">
        <v>135</v>
      </c>
      <c r="E219" s="240" t="s">
        <v>1</v>
      </c>
      <c r="F219" s="241" t="s">
        <v>143</v>
      </c>
      <c r="G219" s="239"/>
      <c r="H219" s="242">
        <v>3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8" t="s">
        <v>135</v>
      </c>
      <c r="AU219" s="248" t="s">
        <v>86</v>
      </c>
      <c r="AV219" s="14" t="s">
        <v>86</v>
      </c>
      <c r="AW219" s="14" t="s">
        <v>32</v>
      </c>
      <c r="AX219" s="14" t="s">
        <v>84</v>
      </c>
      <c r="AY219" s="248" t="s">
        <v>126</v>
      </c>
    </row>
    <row r="220" s="2" customFormat="1" ht="21.75" customHeight="1">
      <c r="A220" s="38"/>
      <c r="B220" s="39"/>
      <c r="C220" s="214" t="s">
        <v>284</v>
      </c>
      <c r="D220" s="214" t="s">
        <v>128</v>
      </c>
      <c r="E220" s="215" t="s">
        <v>285</v>
      </c>
      <c r="F220" s="216" t="s">
        <v>286</v>
      </c>
      <c r="G220" s="217" t="s">
        <v>221</v>
      </c>
      <c r="H220" s="218">
        <v>30</v>
      </c>
      <c r="I220" s="219"/>
      <c r="J220" s="220">
        <f>ROUND(I220*H220,2)</f>
        <v>0</v>
      </c>
      <c r="K220" s="216" t="s">
        <v>132</v>
      </c>
      <c r="L220" s="44"/>
      <c r="M220" s="221" t="s">
        <v>1</v>
      </c>
      <c r="N220" s="222" t="s">
        <v>41</v>
      </c>
      <c r="O220" s="91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5" t="s">
        <v>133</v>
      </c>
      <c r="AT220" s="225" t="s">
        <v>128</v>
      </c>
      <c r="AU220" s="225" t="s">
        <v>86</v>
      </c>
      <c r="AY220" s="17" t="s">
        <v>126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7" t="s">
        <v>84</v>
      </c>
      <c r="BK220" s="226">
        <f>ROUND(I220*H220,2)</f>
        <v>0</v>
      </c>
      <c r="BL220" s="17" t="s">
        <v>133</v>
      </c>
      <c r="BM220" s="225" t="s">
        <v>287</v>
      </c>
    </row>
    <row r="221" s="14" customFormat="1">
      <c r="A221" s="14"/>
      <c r="B221" s="238"/>
      <c r="C221" s="239"/>
      <c r="D221" s="229" t="s">
        <v>135</v>
      </c>
      <c r="E221" s="240" t="s">
        <v>1</v>
      </c>
      <c r="F221" s="241" t="s">
        <v>251</v>
      </c>
      <c r="G221" s="239"/>
      <c r="H221" s="242">
        <v>30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8" t="s">
        <v>135</v>
      </c>
      <c r="AU221" s="248" t="s">
        <v>86</v>
      </c>
      <c r="AV221" s="14" t="s">
        <v>86</v>
      </c>
      <c r="AW221" s="14" t="s">
        <v>32</v>
      </c>
      <c r="AX221" s="14" t="s">
        <v>84</v>
      </c>
      <c r="AY221" s="248" t="s">
        <v>126</v>
      </c>
    </row>
    <row r="222" s="2" customFormat="1" ht="21.75" customHeight="1">
      <c r="A222" s="38"/>
      <c r="B222" s="39"/>
      <c r="C222" s="214" t="s">
        <v>288</v>
      </c>
      <c r="D222" s="214" t="s">
        <v>128</v>
      </c>
      <c r="E222" s="215" t="s">
        <v>289</v>
      </c>
      <c r="F222" s="216" t="s">
        <v>290</v>
      </c>
      <c r="G222" s="217" t="s">
        <v>221</v>
      </c>
      <c r="H222" s="218">
        <v>98</v>
      </c>
      <c r="I222" s="219"/>
      <c r="J222" s="220">
        <f>ROUND(I222*H222,2)</f>
        <v>0</v>
      </c>
      <c r="K222" s="216" t="s">
        <v>132</v>
      </c>
      <c r="L222" s="44"/>
      <c r="M222" s="221" t="s">
        <v>1</v>
      </c>
      <c r="N222" s="222" t="s">
        <v>41</v>
      </c>
      <c r="O222" s="91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5" t="s">
        <v>133</v>
      </c>
      <c r="AT222" s="225" t="s">
        <v>128</v>
      </c>
      <c r="AU222" s="225" t="s">
        <v>86</v>
      </c>
      <c r="AY222" s="17" t="s">
        <v>126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7" t="s">
        <v>84</v>
      </c>
      <c r="BK222" s="226">
        <f>ROUND(I222*H222,2)</f>
        <v>0</v>
      </c>
      <c r="BL222" s="17" t="s">
        <v>133</v>
      </c>
      <c r="BM222" s="225" t="s">
        <v>291</v>
      </c>
    </row>
    <row r="223" s="14" customFormat="1">
      <c r="A223" s="14"/>
      <c r="B223" s="238"/>
      <c r="C223" s="239"/>
      <c r="D223" s="229" t="s">
        <v>135</v>
      </c>
      <c r="E223" s="240" t="s">
        <v>1</v>
      </c>
      <c r="F223" s="241" t="s">
        <v>253</v>
      </c>
      <c r="G223" s="239"/>
      <c r="H223" s="242">
        <v>98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8" t="s">
        <v>135</v>
      </c>
      <c r="AU223" s="248" t="s">
        <v>86</v>
      </c>
      <c r="AV223" s="14" t="s">
        <v>86</v>
      </c>
      <c r="AW223" s="14" t="s">
        <v>32</v>
      </c>
      <c r="AX223" s="14" t="s">
        <v>84</v>
      </c>
      <c r="AY223" s="248" t="s">
        <v>126</v>
      </c>
    </row>
    <row r="224" s="2" customFormat="1" ht="24.15" customHeight="1">
      <c r="A224" s="38"/>
      <c r="B224" s="39"/>
      <c r="C224" s="214" t="s">
        <v>292</v>
      </c>
      <c r="D224" s="214" t="s">
        <v>128</v>
      </c>
      <c r="E224" s="215" t="s">
        <v>293</v>
      </c>
      <c r="F224" s="216" t="s">
        <v>294</v>
      </c>
      <c r="G224" s="217" t="s">
        <v>277</v>
      </c>
      <c r="H224" s="218">
        <v>3</v>
      </c>
      <c r="I224" s="219"/>
      <c r="J224" s="220">
        <f>ROUND(I224*H224,2)</f>
        <v>0</v>
      </c>
      <c r="K224" s="216" t="s">
        <v>132</v>
      </c>
      <c r="L224" s="44"/>
      <c r="M224" s="221" t="s">
        <v>1</v>
      </c>
      <c r="N224" s="222" t="s">
        <v>41</v>
      </c>
      <c r="O224" s="91"/>
      <c r="P224" s="223">
        <f>O224*H224</f>
        <v>0</v>
      </c>
      <c r="Q224" s="223">
        <v>0.45937</v>
      </c>
      <c r="R224" s="223">
        <f>Q224*H224</f>
        <v>1.37811</v>
      </c>
      <c r="S224" s="223">
        <v>0</v>
      </c>
      <c r="T224" s="22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5" t="s">
        <v>133</v>
      </c>
      <c r="AT224" s="225" t="s">
        <v>128</v>
      </c>
      <c r="AU224" s="225" t="s">
        <v>86</v>
      </c>
      <c r="AY224" s="17" t="s">
        <v>126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7" t="s">
        <v>84</v>
      </c>
      <c r="BK224" s="226">
        <f>ROUND(I224*H224,2)</f>
        <v>0</v>
      </c>
      <c r="BL224" s="17" t="s">
        <v>133</v>
      </c>
      <c r="BM224" s="225" t="s">
        <v>295</v>
      </c>
    </row>
    <row r="225" s="14" customFormat="1">
      <c r="A225" s="14"/>
      <c r="B225" s="238"/>
      <c r="C225" s="239"/>
      <c r="D225" s="229" t="s">
        <v>135</v>
      </c>
      <c r="E225" s="240" t="s">
        <v>1</v>
      </c>
      <c r="F225" s="241" t="s">
        <v>143</v>
      </c>
      <c r="G225" s="239"/>
      <c r="H225" s="242">
        <v>3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8" t="s">
        <v>135</v>
      </c>
      <c r="AU225" s="248" t="s">
        <v>86</v>
      </c>
      <c r="AV225" s="14" t="s">
        <v>86</v>
      </c>
      <c r="AW225" s="14" t="s">
        <v>32</v>
      </c>
      <c r="AX225" s="14" t="s">
        <v>84</v>
      </c>
      <c r="AY225" s="248" t="s">
        <v>126</v>
      </c>
    </row>
    <row r="226" s="2" customFormat="1" ht="24.15" customHeight="1">
      <c r="A226" s="38"/>
      <c r="B226" s="39"/>
      <c r="C226" s="214" t="s">
        <v>296</v>
      </c>
      <c r="D226" s="214" t="s">
        <v>128</v>
      </c>
      <c r="E226" s="215" t="s">
        <v>297</v>
      </c>
      <c r="F226" s="216" t="s">
        <v>298</v>
      </c>
      <c r="G226" s="217" t="s">
        <v>200</v>
      </c>
      <c r="H226" s="218">
        <v>1.744</v>
      </c>
      <c r="I226" s="219"/>
      <c r="J226" s="220">
        <f>ROUND(I226*H226,2)</f>
        <v>0</v>
      </c>
      <c r="K226" s="216" t="s">
        <v>132</v>
      </c>
      <c r="L226" s="44"/>
      <c r="M226" s="221" t="s">
        <v>1</v>
      </c>
      <c r="N226" s="222" t="s">
        <v>41</v>
      </c>
      <c r="O226" s="91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5" t="s">
        <v>133</v>
      </c>
      <c r="AT226" s="225" t="s">
        <v>128</v>
      </c>
      <c r="AU226" s="225" t="s">
        <v>86</v>
      </c>
      <c r="AY226" s="17" t="s">
        <v>126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7" t="s">
        <v>84</v>
      </c>
      <c r="BK226" s="226">
        <f>ROUND(I226*H226,2)</f>
        <v>0</v>
      </c>
      <c r="BL226" s="17" t="s">
        <v>133</v>
      </c>
      <c r="BM226" s="225" t="s">
        <v>299</v>
      </c>
    </row>
    <row r="227" s="12" customFormat="1" ht="22.8" customHeight="1">
      <c r="A227" s="12"/>
      <c r="B227" s="198"/>
      <c r="C227" s="199"/>
      <c r="D227" s="200" t="s">
        <v>75</v>
      </c>
      <c r="E227" s="212" t="s">
        <v>180</v>
      </c>
      <c r="F227" s="212" t="s">
        <v>300</v>
      </c>
      <c r="G227" s="199"/>
      <c r="H227" s="199"/>
      <c r="I227" s="202"/>
      <c r="J227" s="213">
        <f>BK227</f>
        <v>0</v>
      </c>
      <c r="K227" s="199"/>
      <c r="L227" s="204"/>
      <c r="M227" s="205"/>
      <c r="N227" s="206"/>
      <c r="O227" s="206"/>
      <c r="P227" s="207">
        <f>SUM(P228:P240)</f>
        <v>0</v>
      </c>
      <c r="Q227" s="206"/>
      <c r="R227" s="207">
        <f>SUM(R228:R240)</f>
        <v>0.0058799999999999998</v>
      </c>
      <c r="S227" s="206"/>
      <c r="T227" s="208">
        <f>SUM(T228:T240)</f>
        <v>2.698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84</v>
      </c>
      <c r="AT227" s="210" t="s">
        <v>75</v>
      </c>
      <c r="AU227" s="210" t="s">
        <v>84</v>
      </c>
      <c r="AY227" s="209" t="s">
        <v>126</v>
      </c>
      <c r="BK227" s="211">
        <f>SUM(BK228:BK240)</f>
        <v>0</v>
      </c>
    </row>
    <row r="228" s="2" customFormat="1" ht="24.15" customHeight="1">
      <c r="A228" s="38"/>
      <c r="B228" s="39"/>
      <c r="C228" s="214" t="s">
        <v>251</v>
      </c>
      <c r="D228" s="214" t="s">
        <v>128</v>
      </c>
      <c r="E228" s="215" t="s">
        <v>301</v>
      </c>
      <c r="F228" s="216" t="s">
        <v>302</v>
      </c>
      <c r="G228" s="217" t="s">
        <v>221</v>
      </c>
      <c r="H228" s="218">
        <v>196</v>
      </c>
      <c r="I228" s="219"/>
      <c r="J228" s="220">
        <f>ROUND(I228*H228,2)</f>
        <v>0</v>
      </c>
      <c r="K228" s="216" t="s">
        <v>132</v>
      </c>
      <c r="L228" s="44"/>
      <c r="M228" s="221" t="s">
        <v>1</v>
      </c>
      <c r="N228" s="222" t="s">
        <v>41</v>
      </c>
      <c r="O228" s="91"/>
      <c r="P228" s="223">
        <f>O228*H228</f>
        <v>0</v>
      </c>
      <c r="Q228" s="223">
        <v>3.0000000000000001E-05</v>
      </c>
      <c r="R228" s="223">
        <f>Q228*H228</f>
        <v>0.0058799999999999998</v>
      </c>
      <c r="S228" s="223">
        <v>0</v>
      </c>
      <c r="T228" s="22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5" t="s">
        <v>133</v>
      </c>
      <c r="AT228" s="225" t="s">
        <v>128</v>
      </c>
      <c r="AU228" s="225" t="s">
        <v>86</v>
      </c>
      <c r="AY228" s="17" t="s">
        <v>126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7" t="s">
        <v>84</v>
      </c>
      <c r="BK228" s="226">
        <f>ROUND(I228*H228,2)</f>
        <v>0</v>
      </c>
      <c r="BL228" s="17" t="s">
        <v>133</v>
      </c>
      <c r="BM228" s="225" t="s">
        <v>303</v>
      </c>
    </row>
    <row r="229" s="13" customFormat="1">
      <c r="A229" s="13"/>
      <c r="B229" s="227"/>
      <c r="C229" s="228"/>
      <c r="D229" s="229" t="s">
        <v>135</v>
      </c>
      <c r="E229" s="230" t="s">
        <v>1</v>
      </c>
      <c r="F229" s="231" t="s">
        <v>304</v>
      </c>
      <c r="G229" s="228"/>
      <c r="H229" s="230" t="s">
        <v>1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135</v>
      </c>
      <c r="AU229" s="237" t="s">
        <v>86</v>
      </c>
      <c r="AV229" s="13" t="s">
        <v>84</v>
      </c>
      <c r="AW229" s="13" t="s">
        <v>32</v>
      </c>
      <c r="AX229" s="13" t="s">
        <v>76</v>
      </c>
      <c r="AY229" s="237" t="s">
        <v>126</v>
      </c>
    </row>
    <row r="230" s="14" customFormat="1">
      <c r="A230" s="14"/>
      <c r="B230" s="238"/>
      <c r="C230" s="239"/>
      <c r="D230" s="229" t="s">
        <v>135</v>
      </c>
      <c r="E230" s="240" t="s">
        <v>1</v>
      </c>
      <c r="F230" s="241" t="s">
        <v>305</v>
      </c>
      <c r="G230" s="239"/>
      <c r="H230" s="242">
        <v>196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8" t="s">
        <v>135</v>
      </c>
      <c r="AU230" s="248" t="s">
        <v>86</v>
      </c>
      <c r="AV230" s="14" t="s">
        <v>86</v>
      </c>
      <c r="AW230" s="14" t="s">
        <v>32</v>
      </c>
      <c r="AX230" s="14" t="s">
        <v>84</v>
      </c>
      <c r="AY230" s="248" t="s">
        <v>126</v>
      </c>
    </row>
    <row r="231" s="2" customFormat="1" ht="24.15" customHeight="1">
      <c r="A231" s="38"/>
      <c r="B231" s="39"/>
      <c r="C231" s="214" t="s">
        <v>306</v>
      </c>
      <c r="D231" s="214" t="s">
        <v>128</v>
      </c>
      <c r="E231" s="215" t="s">
        <v>307</v>
      </c>
      <c r="F231" s="216" t="s">
        <v>308</v>
      </c>
      <c r="G231" s="217" t="s">
        <v>277</v>
      </c>
      <c r="H231" s="218">
        <v>1</v>
      </c>
      <c r="I231" s="219"/>
      <c r="J231" s="220">
        <f>ROUND(I231*H231,2)</f>
        <v>0</v>
      </c>
      <c r="K231" s="216" t="s">
        <v>132</v>
      </c>
      <c r="L231" s="44"/>
      <c r="M231" s="221" t="s">
        <v>1</v>
      </c>
      <c r="N231" s="222" t="s">
        <v>41</v>
      </c>
      <c r="O231" s="91"/>
      <c r="P231" s="223">
        <f>O231*H231</f>
        <v>0</v>
      </c>
      <c r="Q231" s="223">
        <v>0</v>
      </c>
      <c r="R231" s="223">
        <f>Q231*H231</f>
        <v>0</v>
      </c>
      <c r="S231" s="223">
        <v>1.6379999999999999</v>
      </c>
      <c r="T231" s="224">
        <f>S231*H231</f>
        <v>1.6379999999999999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5" t="s">
        <v>133</v>
      </c>
      <c r="AT231" s="225" t="s">
        <v>128</v>
      </c>
      <c r="AU231" s="225" t="s">
        <v>86</v>
      </c>
      <c r="AY231" s="17" t="s">
        <v>126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7" t="s">
        <v>84</v>
      </c>
      <c r="BK231" s="226">
        <f>ROUND(I231*H231,2)</f>
        <v>0</v>
      </c>
      <c r="BL231" s="17" t="s">
        <v>133</v>
      </c>
      <c r="BM231" s="225" t="s">
        <v>309</v>
      </c>
    </row>
    <row r="232" s="2" customFormat="1">
      <c r="A232" s="38"/>
      <c r="B232" s="39"/>
      <c r="C232" s="40"/>
      <c r="D232" s="229" t="s">
        <v>159</v>
      </c>
      <c r="E232" s="40"/>
      <c r="F232" s="249" t="s">
        <v>310</v>
      </c>
      <c r="G232" s="40"/>
      <c r="H232" s="40"/>
      <c r="I232" s="250"/>
      <c r="J232" s="40"/>
      <c r="K232" s="40"/>
      <c r="L232" s="44"/>
      <c r="M232" s="251"/>
      <c r="N232" s="252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159</v>
      </c>
      <c r="AU232" s="17" t="s">
        <v>86</v>
      </c>
    </row>
    <row r="233" s="13" customFormat="1">
      <c r="A233" s="13"/>
      <c r="B233" s="227"/>
      <c r="C233" s="228"/>
      <c r="D233" s="229" t="s">
        <v>135</v>
      </c>
      <c r="E233" s="230" t="s">
        <v>1</v>
      </c>
      <c r="F233" s="231" t="s">
        <v>311</v>
      </c>
      <c r="G233" s="228"/>
      <c r="H233" s="230" t="s">
        <v>1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135</v>
      </c>
      <c r="AU233" s="237" t="s">
        <v>86</v>
      </c>
      <c r="AV233" s="13" t="s">
        <v>84</v>
      </c>
      <c r="AW233" s="13" t="s">
        <v>32</v>
      </c>
      <c r="AX233" s="13" t="s">
        <v>76</v>
      </c>
      <c r="AY233" s="237" t="s">
        <v>126</v>
      </c>
    </row>
    <row r="234" s="14" customFormat="1">
      <c r="A234" s="14"/>
      <c r="B234" s="238"/>
      <c r="C234" s="239"/>
      <c r="D234" s="229" t="s">
        <v>135</v>
      </c>
      <c r="E234" s="240" t="s">
        <v>1</v>
      </c>
      <c r="F234" s="241" t="s">
        <v>84</v>
      </c>
      <c r="G234" s="239"/>
      <c r="H234" s="242">
        <v>1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8" t="s">
        <v>135</v>
      </c>
      <c r="AU234" s="248" t="s">
        <v>86</v>
      </c>
      <c r="AV234" s="14" t="s">
        <v>86</v>
      </c>
      <c r="AW234" s="14" t="s">
        <v>32</v>
      </c>
      <c r="AX234" s="14" t="s">
        <v>84</v>
      </c>
      <c r="AY234" s="248" t="s">
        <v>126</v>
      </c>
    </row>
    <row r="235" s="2" customFormat="1" ht="24.15" customHeight="1">
      <c r="A235" s="38"/>
      <c r="B235" s="39"/>
      <c r="C235" s="214" t="s">
        <v>312</v>
      </c>
      <c r="D235" s="214" t="s">
        <v>128</v>
      </c>
      <c r="E235" s="215" t="s">
        <v>313</v>
      </c>
      <c r="F235" s="216" t="s">
        <v>314</v>
      </c>
      <c r="G235" s="217" t="s">
        <v>277</v>
      </c>
      <c r="H235" s="218">
        <v>5</v>
      </c>
      <c r="I235" s="219"/>
      <c r="J235" s="220">
        <f>ROUND(I235*H235,2)</f>
        <v>0</v>
      </c>
      <c r="K235" s="216" t="s">
        <v>132</v>
      </c>
      <c r="L235" s="44"/>
      <c r="M235" s="221" t="s">
        <v>1</v>
      </c>
      <c r="N235" s="222" t="s">
        <v>41</v>
      </c>
      <c r="O235" s="91"/>
      <c r="P235" s="223">
        <f>O235*H235</f>
        <v>0</v>
      </c>
      <c r="Q235" s="223">
        <v>0</v>
      </c>
      <c r="R235" s="223">
        <f>Q235*H235</f>
        <v>0</v>
      </c>
      <c r="S235" s="223">
        <v>0.104</v>
      </c>
      <c r="T235" s="224">
        <f>S235*H235</f>
        <v>0.52000000000000002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5" t="s">
        <v>133</v>
      </c>
      <c r="AT235" s="225" t="s">
        <v>128</v>
      </c>
      <c r="AU235" s="225" t="s">
        <v>86</v>
      </c>
      <c r="AY235" s="17" t="s">
        <v>126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7" t="s">
        <v>84</v>
      </c>
      <c r="BK235" s="226">
        <f>ROUND(I235*H235,2)</f>
        <v>0</v>
      </c>
      <c r="BL235" s="17" t="s">
        <v>133</v>
      </c>
      <c r="BM235" s="225" t="s">
        <v>315</v>
      </c>
    </row>
    <row r="236" s="2" customFormat="1">
      <c r="A236" s="38"/>
      <c r="B236" s="39"/>
      <c r="C236" s="40"/>
      <c r="D236" s="229" t="s">
        <v>159</v>
      </c>
      <c r="E236" s="40"/>
      <c r="F236" s="249" t="s">
        <v>316</v>
      </c>
      <c r="G236" s="40"/>
      <c r="H236" s="40"/>
      <c r="I236" s="250"/>
      <c r="J236" s="40"/>
      <c r="K236" s="40"/>
      <c r="L236" s="44"/>
      <c r="M236" s="251"/>
      <c r="N236" s="252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159</v>
      </c>
      <c r="AU236" s="17" t="s">
        <v>86</v>
      </c>
    </row>
    <row r="237" s="14" customFormat="1">
      <c r="A237" s="14"/>
      <c r="B237" s="238"/>
      <c r="C237" s="239"/>
      <c r="D237" s="229" t="s">
        <v>135</v>
      </c>
      <c r="E237" s="240" t="s">
        <v>1</v>
      </c>
      <c r="F237" s="241" t="s">
        <v>155</v>
      </c>
      <c r="G237" s="239"/>
      <c r="H237" s="242">
        <v>5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135</v>
      </c>
      <c r="AU237" s="248" t="s">
        <v>86</v>
      </c>
      <c r="AV237" s="14" t="s">
        <v>86</v>
      </c>
      <c r="AW237" s="14" t="s">
        <v>32</v>
      </c>
      <c r="AX237" s="14" t="s">
        <v>84</v>
      </c>
      <c r="AY237" s="248" t="s">
        <v>126</v>
      </c>
    </row>
    <row r="238" s="2" customFormat="1" ht="24.15" customHeight="1">
      <c r="A238" s="38"/>
      <c r="B238" s="39"/>
      <c r="C238" s="214" t="s">
        <v>317</v>
      </c>
      <c r="D238" s="214" t="s">
        <v>128</v>
      </c>
      <c r="E238" s="215" t="s">
        <v>318</v>
      </c>
      <c r="F238" s="216" t="s">
        <v>319</v>
      </c>
      <c r="G238" s="217" t="s">
        <v>221</v>
      </c>
      <c r="H238" s="218">
        <v>60</v>
      </c>
      <c r="I238" s="219"/>
      <c r="J238" s="220">
        <f>ROUND(I238*H238,2)</f>
        <v>0</v>
      </c>
      <c r="K238" s="216" t="s">
        <v>132</v>
      </c>
      <c r="L238" s="44"/>
      <c r="M238" s="221" t="s">
        <v>1</v>
      </c>
      <c r="N238" s="222" t="s">
        <v>41</v>
      </c>
      <c r="O238" s="91"/>
      <c r="P238" s="223">
        <f>O238*H238</f>
        <v>0</v>
      </c>
      <c r="Q238" s="223">
        <v>0</v>
      </c>
      <c r="R238" s="223">
        <f>Q238*H238</f>
        <v>0</v>
      </c>
      <c r="S238" s="223">
        <v>0.0089999999999999993</v>
      </c>
      <c r="T238" s="224">
        <f>S238*H238</f>
        <v>0.53999999999999992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5" t="s">
        <v>133</v>
      </c>
      <c r="AT238" s="225" t="s">
        <v>128</v>
      </c>
      <c r="AU238" s="225" t="s">
        <v>86</v>
      </c>
      <c r="AY238" s="17" t="s">
        <v>126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7" t="s">
        <v>84</v>
      </c>
      <c r="BK238" s="226">
        <f>ROUND(I238*H238,2)</f>
        <v>0</v>
      </c>
      <c r="BL238" s="17" t="s">
        <v>133</v>
      </c>
      <c r="BM238" s="225" t="s">
        <v>320</v>
      </c>
    </row>
    <row r="239" s="2" customFormat="1">
      <c r="A239" s="38"/>
      <c r="B239" s="39"/>
      <c r="C239" s="40"/>
      <c r="D239" s="229" t="s">
        <v>159</v>
      </c>
      <c r="E239" s="40"/>
      <c r="F239" s="249" t="s">
        <v>321</v>
      </c>
      <c r="G239" s="40"/>
      <c r="H239" s="40"/>
      <c r="I239" s="250"/>
      <c r="J239" s="40"/>
      <c r="K239" s="40"/>
      <c r="L239" s="44"/>
      <c r="M239" s="251"/>
      <c r="N239" s="252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159</v>
      </c>
      <c r="AU239" s="17" t="s">
        <v>86</v>
      </c>
    </row>
    <row r="240" s="14" customFormat="1">
      <c r="A240" s="14"/>
      <c r="B240" s="238"/>
      <c r="C240" s="239"/>
      <c r="D240" s="229" t="s">
        <v>135</v>
      </c>
      <c r="E240" s="240" t="s">
        <v>1</v>
      </c>
      <c r="F240" s="241" t="s">
        <v>224</v>
      </c>
      <c r="G240" s="239"/>
      <c r="H240" s="242">
        <v>60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8" t="s">
        <v>135</v>
      </c>
      <c r="AU240" s="248" t="s">
        <v>86</v>
      </c>
      <c r="AV240" s="14" t="s">
        <v>86</v>
      </c>
      <c r="AW240" s="14" t="s">
        <v>32</v>
      </c>
      <c r="AX240" s="14" t="s">
        <v>84</v>
      </c>
      <c r="AY240" s="248" t="s">
        <v>126</v>
      </c>
    </row>
    <row r="241" s="12" customFormat="1" ht="22.8" customHeight="1">
      <c r="A241" s="12"/>
      <c r="B241" s="198"/>
      <c r="C241" s="199"/>
      <c r="D241" s="200" t="s">
        <v>75</v>
      </c>
      <c r="E241" s="212" t="s">
        <v>322</v>
      </c>
      <c r="F241" s="212" t="s">
        <v>323</v>
      </c>
      <c r="G241" s="199"/>
      <c r="H241" s="199"/>
      <c r="I241" s="202"/>
      <c r="J241" s="213">
        <f>BK241</f>
        <v>0</v>
      </c>
      <c r="K241" s="199"/>
      <c r="L241" s="204"/>
      <c r="M241" s="205"/>
      <c r="N241" s="206"/>
      <c r="O241" s="206"/>
      <c r="P241" s="207">
        <f>SUM(P242:P251)</f>
        <v>0</v>
      </c>
      <c r="Q241" s="206"/>
      <c r="R241" s="207">
        <f>SUM(R242:R251)</f>
        <v>0</v>
      </c>
      <c r="S241" s="206"/>
      <c r="T241" s="208">
        <f>SUM(T242:T251)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9" t="s">
        <v>84</v>
      </c>
      <c r="AT241" s="210" t="s">
        <v>75</v>
      </c>
      <c r="AU241" s="210" t="s">
        <v>84</v>
      </c>
      <c r="AY241" s="209" t="s">
        <v>126</v>
      </c>
      <c r="BK241" s="211">
        <f>SUM(BK242:BK251)</f>
        <v>0</v>
      </c>
    </row>
    <row r="242" s="2" customFormat="1" ht="24.15" customHeight="1">
      <c r="A242" s="38"/>
      <c r="B242" s="39"/>
      <c r="C242" s="214" t="s">
        <v>324</v>
      </c>
      <c r="D242" s="214" t="s">
        <v>128</v>
      </c>
      <c r="E242" s="215" t="s">
        <v>325</v>
      </c>
      <c r="F242" s="216" t="s">
        <v>326</v>
      </c>
      <c r="G242" s="217" t="s">
        <v>200</v>
      </c>
      <c r="H242" s="218">
        <v>1702.5</v>
      </c>
      <c r="I242" s="219"/>
      <c r="J242" s="220">
        <f>ROUND(I242*H242,2)</f>
        <v>0</v>
      </c>
      <c r="K242" s="216" t="s">
        <v>132</v>
      </c>
      <c r="L242" s="44"/>
      <c r="M242" s="221" t="s">
        <v>1</v>
      </c>
      <c r="N242" s="222" t="s">
        <v>41</v>
      </c>
      <c r="O242" s="91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5" t="s">
        <v>133</v>
      </c>
      <c r="AT242" s="225" t="s">
        <v>128</v>
      </c>
      <c r="AU242" s="225" t="s">
        <v>86</v>
      </c>
      <c r="AY242" s="17" t="s">
        <v>126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7" t="s">
        <v>84</v>
      </c>
      <c r="BK242" s="226">
        <f>ROUND(I242*H242,2)</f>
        <v>0</v>
      </c>
      <c r="BL242" s="17" t="s">
        <v>133</v>
      </c>
      <c r="BM242" s="225" t="s">
        <v>327</v>
      </c>
    </row>
    <row r="243" s="2" customFormat="1">
      <c r="A243" s="38"/>
      <c r="B243" s="39"/>
      <c r="C243" s="40"/>
      <c r="D243" s="229" t="s">
        <v>159</v>
      </c>
      <c r="E243" s="40"/>
      <c r="F243" s="249" t="s">
        <v>328</v>
      </c>
      <c r="G243" s="40"/>
      <c r="H243" s="40"/>
      <c r="I243" s="250"/>
      <c r="J243" s="40"/>
      <c r="K243" s="40"/>
      <c r="L243" s="44"/>
      <c r="M243" s="251"/>
      <c r="N243" s="252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159</v>
      </c>
      <c r="AU243" s="17" t="s">
        <v>86</v>
      </c>
    </row>
    <row r="244" s="14" customFormat="1">
      <c r="A244" s="14"/>
      <c r="B244" s="238"/>
      <c r="C244" s="239"/>
      <c r="D244" s="229" t="s">
        <v>135</v>
      </c>
      <c r="E244" s="240" t="s">
        <v>1</v>
      </c>
      <c r="F244" s="241" t="s">
        <v>329</v>
      </c>
      <c r="G244" s="239"/>
      <c r="H244" s="242">
        <v>1702.5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135</v>
      </c>
      <c r="AU244" s="248" t="s">
        <v>86</v>
      </c>
      <c r="AV244" s="14" t="s">
        <v>86</v>
      </c>
      <c r="AW244" s="14" t="s">
        <v>32</v>
      </c>
      <c r="AX244" s="14" t="s">
        <v>84</v>
      </c>
      <c r="AY244" s="248" t="s">
        <v>126</v>
      </c>
    </row>
    <row r="245" s="2" customFormat="1" ht="37.8" customHeight="1">
      <c r="A245" s="38"/>
      <c r="B245" s="39"/>
      <c r="C245" s="214" t="s">
        <v>330</v>
      </c>
      <c r="D245" s="214" t="s">
        <v>128</v>
      </c>
      <c r="E245" s="215" t="s">
        <v>331</v>
      </c>
      <c r="F245" s="216" t="s">
        <v>332</v>
      </c>
      <c r="G245" s="217" t="s">
        <v>200</v>
      </c>
      <c r="H245" s="218">
        <v>49.25</v>
      </c>
      <c r="I245" s="219"/>
      <c r="J245" s="220">
        <f>ROUND(I245*H245,2)</f>
        <v>0</v>
      </c>
      <c r="K245" s="216" t="s">
        <v>132</v>
      </c>
      <c r="L245" s="44"/>
      <c r="M245" s="221" t="s">
        <v>1</v>
      </c>
      <c r="N245" s="222" t="s">
        <v>41</v>
      </c>
      <c r="O245" s="91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5" t="s">
        <v>133</v>
      </c>
      <c r="AT245" s="225" t="s">
        <v>128</v>
      </c>
      <c r="AU245" s="225" t="s">
        <v>86</v>
      </c>
      <c r="AY245" s="17" t="s">
        <v>126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7" t="s">
        <v>84</v>
      </c>
      <c r="BK245" s="226">
        <f>ROUND(I245*H245,2)</f>
        <v>0</v>
      </c>
      <c r="BL245" s="17" t="s">
        <v>133</v>
      </c>
      <c r="BM245" s="225" t="s">
        <v>333</v>
      </c>
    </row>
    <row r="246" s="13" customFormat="1">
      <c r="A246" s="13"/>
      <c r="B246" s="227"/>
      <c r="C246" s="228"/>
      <c r="D246" s="229" t="s">
        <v>135</v>
      </c>
      <c r="E246" s="230" t="s">
        <v>1</v>
      </c>
      <c r="F246" s="231" t="s">
        <v>334</v>
      </c>
      <c r="G246" s="228"/>
      <c r="H246" s="230" t="s">
        <v>1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135</v>
      </c>
      <c r="AU246" s="237" t="s">
        <v>86</v>
      </c>
      <c r="AV246" s="13" t="s">
        <v>84</v>
      </c>
      <c r="AW246" s="13" t="s">
        <v>32</v>
      </c>
      <c r="AX246" s="13" t="s">
        <v>76</v>
      </c>
      <c r="AY246" s="237" t="s">
        <v>126</v>
      </c>
    </row>
    <row r="247" s="14" customFormat="1">
      <c r="A247" s="14"/>
      <c r="B247" s="238"/>
      <c r="C247" s="239"/>
      <c r="D247" s="229" t="s">
        <v>135</v>
      </c>
      <c r="E247" s="240" t="s">
        <v>1</v>
      </c>
      <c r="F247" s="241" t="s">
        <v>335</v>
      </c>
      <c r="G247" s="239"/>
      <c r="H247" s="242">
        <v>49.25</v>
      </c>
      <c r="I247" s="243"/>
      <c r="J247" s="239"/>
      <c r="K247" s="239"/>
      <c r="L247" s="244"/>
      <c r="M247" s="245"/>
      <c r="N247" s="246"/>
      <c r="O247" s="246"/>
      <c r="P247" s="246"/>
      <c r="Q247" s="246"/>
      <c r="R247" s="246"/>
      <c r="S247" s="246"/>
      <c r="T247" s="24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8" t="s">
        <v>135</v>
      </c>
      <c r="AU247" s="248" t="s">
        <v>86</v>
      </c>
      <c r="AV247" s="14" t="s">
        <v>86</v>
      </c>
      <c r="AW247" s="14" t="s">
        <v>32</v>
      </c>
      <c r="AX247" s="14" t="s">
        <v>84</v>
      </c>
      <c r="AY247" s="248" t="s">
        <v>126</v>
      </c>
    </row>
    <row r="248" s="2" customFormat="1" ht="44.25" customHeight="1">
      <c r="A248" s="38"/>
      <c r="B248" s="39"/>
      <c r="C248" s="214" t="s">
        <v>336</v>
      </c>
      <c r="D248" s="214" t="s">
        <v>128</v>
      </c>
      <c r="E248" s="215" t="s">
        <v>337</v>
      </c>
      <c r="F248" s="216" t="s">
        <v>338</v>
      </c>
      <c r="G248" s="217" t="s">
        <v>200</v>
      </c>
      <c r="H248" s="218">
        <v>121</v>
      </c>
      <c r="I248" s="219"/>
      <c r="J248" s="220">
        <f>ROUND(I248*H248,2)</f>
        <v>0</v>
      </c>
      <c r="K248" s="216" t="s">
        <v>132</v>
      </c>
      <c r="L248" s="44"/>
      <c r="M248" s="221" t="s">
        <v>1</v>
      </c>
      <c r="N248" s="222" t="s">
        <v>41</v>
      </c>
      <c r="O248" s="91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5" t="s">
        <v>133</v>
      </c>
      <c r="AT248" s="225" t="s">
        <v>128</v>
      </c>
      <c r="AU248" s="225" t="s">
        <v>86</v>
      </c>
      <c r="AY248" s="17" t="s">
        <v>126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7" t="s">
        <v>84</v>
      </c>
      <c r="BK248" s="226">
        <f>ROUND(I248*H248,2)</f>
        <v>0</v>
      </c>
      <c r="BL248" s="17" t="s">
        <v>133</v>
      </c>
      <c r="BM248" s="225" t="s">
        <v>339</v>
      </c>
    </row>
    <row r="249" s="2" customFormat="1">
      <c r="A249" s="38"/>
      <c r="B249" s="39"/>
      <c r="C249" s="40"/>
      <c r="D249" s="229" t="s">
        <v>159</v>
      </c>
      <c r="E249" s="40"/>
      <c r="F249" s="249" t="s">
        <v>340</v>
      </c>
      <c r="G249" s="40"/>
      <c r="H249" s="40"/>
      <c r="I249" s="250"/>
      <c r="J249" s="40"/>
      <c r="K249" s="40"/>
      <c r="L249" s="44"/>
      <c r="M249" s="251"/>
      <c r="N249" s="252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159</v>
      </c>
      <c r="AU249" s="17" t="s">
        <v>86</v>
      </c>
    </row>
    <row r="250" s="13" customFormat="1">
      <c r="A250" s="13"/>
      <c r="B250" s="227"/>
      <c r="C250" s="228"/>
      <c r="D250" s="229" t="s">
        <v>135</v>
      </c>
      <c r="E250" s="230" t="s">
        <v>1</v>
      </c>
      <c r="F250" s="231" t="s">
        <v>341</v>
      </c>
      <c r="G250" s="228"/>
      <c r="H250" s="230" t="s">
        <v>1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135</v>
      </c>
      <c r="AU250" s="237" t="s">
        <v>86</v>
      </c>
      <c r="AV250" s="13" t="s">
        <v>84</v>
      </c>
      <c r="AW250" s="13" t="s">
        <v>32</v>
      </c>
      <c r="AX250" s="13" t="s">
        <v>76</v>
      </c>
      <c r="AY250" s="237" t="s">
        <v>126</v>
      </c>
    </row>
    <row r="251" s="14" customFormat="1">
      <c r="A251" s="14"/>
      <c r="B251" s="238"/>
      <c r="C251" s="239"/>
      <c r="D251" s="229" t="s">
        <v>135</v>
      </c>
      <c r="E251" s="240" t="s">
        <v>1</v>
      </c>
      <c r="F251" s="241" t="s">
        <v>342</v>
      </c>
      <c r="G251" s="239"/>
      <c r="H251" s="242">
        <v>121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8" t="s">
        <v>135</v>
      </c>
      <c r="AU251" s="248" t="s">
        <v>86</v>
      </c>
      <c r="AV251" s="14" t="s">
        <v>86</v>
      </c>
      <c r="AW251" s="14" t="s">
        <v>32</v>
      </c>
      <c r="AX251" s="14" t="s">
        <v>84</v>
      </c>
      <c r="AY251" s="248" t="s">
        <v>126</v>
      </c>
    </row>
    <row r="252" s="12" customFormat="1" ht="25.92" customHeight="1">
      <c r="A252" s="12"/>
      <c r="B252" s="198"/>
      <c r="C252" s="199"/>
      <c r="D252" s="200" t="s">
        <v>75</v>
      </c>
      <c r="E252" s="201" t="s">
        <v>343</v>
      </c>
      <c r="F252" s="201" t="s">
        <v>344</v>
      </c>
      <c r="G252" s="199"/>
      <c r="H252" s="199"/>
      <c r="I252" s="202"/>
      <c r="J252" s="203">
        <f>BK252</f>
        <v>0</v>
      </c>
      <c r="K252" s="199"/>
      <c r="L252" s="204"/>
      <c r="M252" s="205"/>
      <c r="N252" s="206"/>
      <c r="O252" s="206"/>
      <c r="P252" s="207">
        <f>P253+P259+P302+P375+P459+P470</f>
        <v>0</v>
      </c>
      <c r="Q252" s="206"/>
      <c r="R252" s="207">
        <f>R253+R259+R302+R375+R459+R470</f>
        <v>2.6236899999999999</v>
      </c>
      <c r="S252" s="206"/>
      <c r="T252" s="208">
        <f>T253+T259+T302+T375+T459+T470</f>
        <v>1.3595899999999999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9" t="s">
        <v>86</v>
      </c>
      <c r="AT252" s="210" t="s">
        <v>75</v>
      </c>
      <c r="AU252" s="210" t="s">
        <v>76</v>
      </c>
      <c r="AY252" s="209" t="s">
        <v>126</v>
      </c>
      <c r="BK252" s="211">
        <f>BK253+BK259+BK302+BK375+BK459+BK470</f>
        <v>0</v>
      </c>
    </row>
    <row r="253" s="12" customFormat="1" ht="22.8" customHeight="1">
      <c r="A253" s="12"/>
      <c r="B253" s="198"/>
      <c r="C253" s="199"/>
      <c r="D253" s="200" t="s">
        <v>75</v>
      </c>
      <c r="E253" s="212" t="s">
        <v>345</v>
      </c>
      <c r="F253" s="212" t="s">
        <v>346</v>
      </c>
      <c r="G253" s="199"/>
      <c r="H253" s="199"/>
      <c r="I253" s="202"/>
      <c r="J253" s="213">
        <f>BK253</f>
        <v>0</v>
      </c>
      <c r="K253" s="199"/>
      <c r="L253" s="204"/>
      <c r="M253" s="205"/>
      <c r="N253" s="206"/>
      <c r="O253" s="206"/>
      <c r="P253" s="207">
        <f>SUM(P254:P258)</f>
        <v>0</v>
      </c>
      <c r="Q253" s="206"/>
      <c r="R253" s="207">
        <f>SUM(R254:R258)</f>
        <v>0.99960000000000004</v>
      </c>
      <c r="S253" s="206"/>
      <c r="T253" s="208">
        <f>SUM(T254:T258)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9" t="s">
        <v>86</v>
      </c>
      <c r="AT253" s="210" t="s">
        <v>75</v>
      </c>
      <c r="AU253" s="210" t="s">
        <v>84</v>
      </c>
      <c r="AY253" s="209" t="s">
        <v>126</v>
      </c>
      <c r="BK253" s="211">
        <f>SUM(BK254:BK258)</f>
        <v>0</v>
      </c>
    </row>
    <row r="254" s="2" customFormat="1" ht="24.15" customHeight="1">
      <c r="A254" s="38"/>
      <c r="B254" s="39"/>
      <c r="C254" s="214" t="s">
        <v>347</v>
      </c>
      <c r="D254" s="214" t="s">
        <v>128</v>
      </c>
      <c r="E254" s="215" t="s">
        <v>348</v>
      </c>
      <c r="F254" s="216" t="s">
        <v>349</v>
      </c>
      <c r="G254" s="217" t="s">
        <v>131</v>
      </c>
      <c r="H254" s="218">
        <v>196</v>
      </c>
      <c r="I254" s="219"/>
      <c r="J254" s="220">
        <f>ROUND(I254*H254,2)</f>
        <v>0</v>
      </c>
      <c r="K254" s="216" t="s">
        <v>132</v>
      </c>
      <c r="L254" s="44"/>
      <c r="M254" s="221" t="s">
        <v>1</v>
      </c>
      <c r="N254" s="222" t="s">
        <v>41</v>
      </c>
      <c r="O254" s="91"/>
      <c r="P254" s="223">
        <f>O254*H254</f>
        <v>0</v>
      </c>
      <c r="Q254" s="223">
        <v>0.00040000000000000002</v>
      </c>
      <c r="R254" s="223">
        <f>Q254*H254</f>
        <v>0.078399999999999997</v>
      </c>
      <c r="S254" s="223">
        <v>0</v>
      </c>
      <c r="T254" s="22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5" t="s">
        <v>226</v>
      </c>
      <c r="AT254" s="225" t="s">
        <v>128</v>
      </c>
      <c r="AU254" s="225" t="s">
        <v>86</v>
      </c>
      <c r="AY254" s="17" t="s">
        <v>126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7" t="s">
        <v>84</v>
      </c>
      <c r="BK254" s="226">
        <f>ROUND(I254*H254,2)</f>
        <v>0</v>
      </c>
      <c r="BL254" s="17" t="s">
        <v>226</v>
      </c>
      <c r="BM254" s="225" t="s">
        <v>350</v>
      </c>
    </row>
    <row r="255" s="13" customFormat="1">
      <c r="A255" s="13"/>
      <c r="B255" s="227"/>
      <c r="C255" s="228"/>
      <c r="D255" s="229" t="s">
        <v>135</v>
      </c>
      <c r="E255" s="230" t="s">
        <v>1</v>
      </c>
      <c r="F255" s="231" t="s">
        <v>351</v>
      </c>
      <c r="G255" s="228"/>
      <c r="H255" s="230" t="s">
        <v>1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135</v>
      </c>
      <c r="AU255" s="237" t="s">
        <v>86</v>
      </c>
      <c r="AV255" s="13" t="s">
        <v>84</v>
      </c>
      <c r="AW255" s="13" t="s">
        <v>32</v>
      </c>
      <c r="AX255" s="13" t="s">
        <v>76</v>
      </c>
      <c r="AY255" s="237" t="s">
        <v>126</v>
      </c>
    </row>
    <row r="256" s="14" customFormat="1">
      <c r="A256" s="14"/>
      <c r="B256" s="238"/>
      <c r="C256" s="239"/>
      <c r="D256" s="229" t="s">
        <v>135</v>
      </c>
      <c r="E256" s="240" t="s">
        <v>1</v>
      </c>
      <c r="F256" s="241" t="s">
        <v>305</v>
      </c>
      <c r="G256" s="239"/>
      <c r="H256" s="242">
        <v>196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8" t="s">
        <v>135</v>
      </c>
      <c r="AU256" s="248" t="s">
        <v>86</v>
      </c>
      <c r="AV256" s="14" t="s">
        <v>86</v>
      </c>
      <c r="AW256" s="14" t="s">
        <v>32</v>
      </c>
      <c r="AX256" s="14" t="s">
        <v>84</v>
      </c>
      <c r="AY256" s="248" t="s">
        <v>126</v>
      </c>
    </row>
    <row r="257" s="2" customFormat="1" ht="37.8" customHeight="1">
      <c r="A257" s="38"/>
      <c r="B257" s="39"/>
      <c r="C257" s="253" t="s">
        <v>352</v>
      </c>
      <c r="D257" s="253" t="s">
        <v>197</v>
      </c>
      <c r="E257" s="254" t="s">
        <v>353</v>
      </c>
      <c r="F257" s="255" t="s">
        <v>354</v>
      </c>
      <c r="G257" s="256" t="s">
        <v>131</v>
      </c>
      <c r="H257" s="257">
        <v>196</v>
      </c>
      <c r="I257" s="258"/>
      <c r="J257" s="259">
        <f>ROUND(I257*H257,2)</f>
        <v>0</v>
      </c>
      <c r="K257" s="255" t="s">
        <v>132</v>
      </c>
      <c r="L257" s="260"/>
      <c r="M257" s="261" t="s">
        <v>1</v>
      </c>
      <c r="N257" s="262" t="s">
        <v>41</v>
      </c>
      <c r="O257" s="91"/>
      <c r="P257" s="223">
        <f>O257*H257</f>
        <v>0</v>
      </c>
      <c r="Q257" s="223">
        <v>0.0047000000000000002</v>
      </c>
      <c r="R257" s="223">
        <f>Q257*H257</f>
        <v>0.92120000000000002</v>
      </c>
      <c r="S257" s="223">
        <v>0</v>
      </c>
      <c r="T257" s="22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5" t="s">
        <v>312</v>
      </c>
      <c r="AT257" s="225" t="s">
        <v>197</v>
      </c>
      <c r="AU257" s="225" t="s">
        <v>86</v>
      </c>
      <c r="AY257" s="17" t="s">
        <v>126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7" t="s">
        <v>84</v>
      </c>
      <c r="BK257" s="226">
        <f>ROUND(I257*H257,2)</f>
        <v>0</v>
      </c>
      <c r="BL257" s="17" t="s">
        <v>226</v>
      </c>
      <c r="BM257" s="225" t="s">
        <v>355</v>
      </c>
    </row>
    <row r="258" s="14" customFormat="1">
      <c r="A258" s="14"/>
      <c r="B258" s="238"/>
      <c r="C258" s="239"/>
      <c r="D258" s="229" t="s">
        <v>135</v>
      </c>
      <c r="E258" s="240" t="s">
        <v>1</v>
      </c>
      <c r="F258" s="241" t="s">
        <v>356</v>
      </c>
      <c r="G258" s="239"/>
      <c r="H258" s="242">
        <v>196</v>
      </c>
      <c r="I258" s="243"/>
      <c r="J258" s="239"/>
      <c r="K258" s="239"/>
      <c r="L258" s="244"/>
      <c r="M258" s="245"/>
      <c r="N258" s="246"/>
      <c r="O258" s="246"/>
      <c r="P258" s="246"/>
      <c r="Q258" s="246"/>
      <c r="R258" s="246"/>
      <c r="S258" s="246"/>
      <c r="T258" s="24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8" t="s">
        <v>135</v>
      </c>
      <c r="AU258" s="248" t="s">
        <v>86</v>
      </c>
      <c r="AV258" s="14" t="s">
        <v>86</v>
      </c>
      <c r="AW258" s="14" t="s">
        <v>32</v>
      </c>
      <c r="AX258" s="14" t="s">
        <v>84</v>
      </c>
      <c r="AY258" s="248" t="s">
        <v>126</v>
      </c>
    </row>
    <row r="259" s="12" customFormat="1" ht="22.8" customHeight="1">
      <c r="A259" s="12"/>
      <c r="B259" s="198"/>
      <c r="C259" s="199"/>
      <c r="D259" s="200" t="s">
        <v>75</v>
      </c>
      <c r="E259" s="212" t="s">
        <v>357</v>
      </c>
      <c r="F259" s="212" t="s">
        <v>358</v>
      </c>
      <c r="G259" s="199"/>
      <c r="H259" s="199"/>
      <c r="I259" s="202"/>
      <c r="J259" s="213">
        <f>BK259</f>
        <v>0</v>
      </c>
      <c r="K259" s="199"/>
      <c r="L259" s="204"/>
      <c r="M259" s="205"/>
      <c r="N259" s="206"/>
      <c r="O259" s="206"/>
      <c r="P259" s="207">
        <f>SUM(P260:P301)</f>
        <v>0</v>
      </c>
      <c r="Q259" s="206"/>
      <c r="R259" s="207">
        <f>SUM(R260:R301)</f>
        <v>0.23562000000000002</v>
      </c>
      <c r="S259" s="206"/>
      <c r="T259" s="208">
        <f>SUM(T260:T301)</f>
        <v>0.64559999999999995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9" t="s">
        <v>86</v>
      </c>
      <c r="AT259" s="210" t="s">
        <v>75</v>
      </c>
      <c r="AU259" s="210" t="s">
        <v>84</v>
      </c>
      <c r="AY259" s="209" t="s">
        <v>126</v>
      </c>
      <c r="BK259" s="211">
        <f>SUM(BK260:BK301)</f>
        <v>0</v>
      </c>
    </row>
    <row r="260" s="2" customFormat="1" ht="16.5" customHeight="1">
      <c r="A260" s="38"/>
      <c r="B260" s="39"/>
      <c r="C260" s="214" t="s">
        <v>359</v>
      </c>
      <c r="D260" s="214" t="s">
        <v>128</v>
      </c>
      <c r="E260" s="215" t="s">
        <v>360</v>
      </c>
      <c r="F260" s="216" t="s">
        <v>361</v>
      </c>
      <c r="G260" s="217" t="s">
        <v>221</v>
      </c>
      <c r="H260" s="218">
        <v>30</v>
      </c>
      <c r="I260" s="219"/>
      <c r="J260" s="220">
        <f>ROUND(I260*H260,2)</f>
        <v>0</v>
      </c>
      <c r="K260" s="216" t="s">
        <v>132</v>
      </c>
      <c r="L260" s="44"/>
      <c r="M260" s="221" t="s">
        <v>1</v>
      </c>
      <c r="N260" s="222" t="s">
        <v>41</v>
      </c>
      <c r="O260" s="91"/>
      <c r="P260" s="223">
        <f>O260*H260</f>
        <v>0</v>
      </c>
      <c r="Q260" s="223">
        <v>0</v>
      </c>
      <c r="R260" s="223">
        <f>Q260*H260</f>
        <v>0</v>
      </c>
      <c r="S260" s="223">
        <v>0.014919999999999999</v>
      </c>
      <c r="T260" s="224">
        <f>S260*H260</f>
        <v>0.4476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5" t="s">
        <v>226</v>
      </c>
      <c r="AT260" s="225" t="s">
        <v>128</v>
      </c>
      <c r="AU260" s="225" t="s">
        <v>86</v>
      </c>
      <c r="AY260" s="17" t="s">
        <v>126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7" t="s">
        <v>84</v>
      </c>
      <c r="BK260" s="226">
        <f>ROUND(I260*H260,2)</f>
        <v>0</v>
      </c>
      <c r="BL260" s="17" t="s">
        <v>226</v>
      </c>
      <c r="BM260" s="225" t="s">
        <v>362</v>
      </c>
    </row>
    <row r="261" s="2" customFormat="1">
      <c r="A261" s="38"/>
      <c r="B261" s="39"/>
      <c r="C261" s="40"/>
      <c r="D261" s="229" t="s">
        <v>159</v>
      </c>
      <c r="E261" s="40"/>
      <c r="F261" s="249" t="s">
        <v>363</v>
      </c>
      <c r="G261" s="40"/>
      <c r="H261" s="40"/>
      <c r="I261" s="250"/>
      <c r="J261" s="40"/>
      <c r="K261" s="40"/>
      <c r="L261" s="44"/>
      <c r="M261" s="251"/>
      <c r="N261" s="252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159</v>
      </c>
      <c r="AU261" s="17" t="s">
        <v>86</v>
      </c>
    </row>
    <row r="262" s="14" customFormat="1">
      <c r="A262" s="14"/>
      <c r="B262" s="238"/>
      <c r="C262" s="239"/>
      <c r="D262" s="229" t="s">
        <v>135</v>
      </c>
      <c r="E262" s="240" t="s">
        <v>1</v>
      </c>
      <c r="F262" s="241" t="s">
        <v>251</v>
      </c>
      <c r="G262" s="239"/>
      <c r="H262" s="242">
        <v>30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8" t="s">
        <v>135</v>
      </c>
      <c r="AU262" s="248" t="s">
        <v>86</v>
      </c>
      <c r="AV262" s="14" t="s">
        <v>86</v>
      </c>
      <c r="AW262" s="14" t="s">
        <v>32</v>
      </c>
      <c r="AX262" s="14" t="s">
        <v>84</v>
      </c>
      <c r="AY262" s="248" t="s">
        <v>126</v>
      </c>
    </row>
    <row r="263" s="2" customFormat="1" ht="16.5" customHeight="1">
      <c r="A263" s="38"/>
      <c r="B263" s="39"/>
      <c r="C263" s="214" t="s">
        <v>364</v>
      </c>
      <c r="D263" s="214" t="s">
        <v>128</v>
      </c>
      <c r="E263" s="215" t="s">
        <v>365</v>
      </c>
      <c r="F263" s="216" t="s">
        <v>366</v>
      </c>
      <c r="G263" s="217" t="s">
        <v>221</v>
      </c>
      <c r="H263" s="218">
        <v>100</v>
      </c>
      <c r="I263" s="219"/>
      <c r="J263" s="220">
        <f>ROUND(I263*H263,2)</f>
        <v>0</v>
      </c>
      <c r="K263" s="216" t="s">
        <v>132</v>
      </c>
      <c r="L263" s="44"/>
      <c r="M263" s="221" t="s">
        <v>1</v>
      </c>
      <c r="N263" s="222" t="s">
        <v>41</v>
      </c>
      <c r="O263" s="91"/>
      <c r="P263" s="223">
        <f>O263*H263</f>
        <v>0</v>
      </c>
      <c r="Q263" s="223">
        <v>0</v>
      </c>
      <c r="R263" s="223">
        <f>Q263*H263</f>
        <v>0</v>
      </c>
      <c r="S263" s="223">
        <v>0.00198</v>
      </c>
      <c r="T263" s="224">
        <f>S263*H263</f>
        <v>0.19800000000000001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5" t="s">
        <v>226</v>
      </c>
      <c r="AT263" s="225" t="s">
        <v>128</v>
      </c>
      <c r="AU263" s="225" t="s">
        <v>86</v>
      </c>
      <c r="AY263" s="17" t="s">
        <v>126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7" t="s">
        <v>84</v>
      </c>
      <c r="BK263" s="226">
        <f>ROUND(I263*H263,2)</f>
        <v>0</v>
      </c>
      <c r="BL263" s="17" t="s">
        <v>226</v>
      </c>
      <c r="BM263" s="225" t="s">
        <v>367</v>
      </c>
    </row>
    <row r="264" s="14" customFormat="1">
      <c r="A264" s="14"/>
      <c r="B264" s="238"/>
      <c r="C264" s="239"/>
      <c r="D264" s="229" t="s">
        <v>135</v>
      </c>
      <c r="E264" s="240" t="s">
        <v>1</v>
      </c>
      <c r="F264" s="241" t="s">
        <v>368</v>
      </c>
      <c r="G264" s="239"/>
      <c r="H264" s="242">
        <v>100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8" t="s">
        <v>135</v>
      </c>
      <c r="AU264" s="248" t="s">
        <v>86</v>
      </c>
      <c r="AV264" s="14" t="s">
        <v>86</v>
      </c>
      <c r="AW264" s="14" t="s">
        <v>32</v>
      </c>
      <c r="AX264" s="14" t="s">
        <v>84</v>
      </c>
      <c r="AY264" s="248" t="s">
        <v>126</v>
      </c>
    </row>
    <row r="265" s="2" customFormat="1" ht="16.5" customHeight="1">
      <c r="A265" s="38"/>
      <c r="B265" s="39"/>
      <c r="C265" s="214" t="s">
        <v>369</v>
      </c>
      <c r="D265" s="214" t="s">
        <v>128</v>
      </c>
      <c r="E265" s="215" t="s">
        <v>370</v>
      </c>
      <c r="F265" s="216" t="s">
        <v>371</v>
      </c>
      <c r="G265" s="217" t="s">
        <v>221</v>
      </c>
      <c r="H265" s="218">
        <v>26</v>
      </c>
      <c r="I265" s="219"/>
      <c r="J265" s="220">
        <f>ROUND(I265*H265,2)</f>
        <v>0</v>
      </c>
      <c r="K265" s="216" t="s">
        <v>132</v>
      </c>
      <c r="L265" s="44"/>
      <c r="M265" s="221" t="s">
        <v>1</v>
      </c>
      <c r="N265" s="222" t="s">
        <v>41</v>
      </c>
      <c r="O265" s="91"/>
      <c r="P265" s="223">
        <f>O265*H265</f>
        <v>0</v>
      </c>
      <c r="Q265" s="223">
        <v>0.00059000000000000003</v>
      </c>
      <c r="R265" s="223">
        <f>Q265*H265</f>
        <v>0.015340000000000001</v>
      </c>
      <c r="S265" s="223">
        <v>0</v>
      </c>
      <c r="T265" s="22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5" t="s">
        <v>226</v>
      </c>
      <c r="AT265" s="225" t="s">
        <v>128</v>
      </c>
      <c r="AU265" s="225" t="s">
        <v>86</v>
      </c>
      <c r="AY265" s="17" t="s">
        <v>126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7" t="s">
        <v>84</v>
      </c>
      <c r="BK265" s="226">
        <f>ROUND(I265*H265,2)</f>
        <v>0</v>
      </c>
      <c r="BL265" s="17" t="s">
        <v>226</v>
      </c>
      <c r="BM265" s="225" t="s">
        <v>372</v>
      </c>
    </row>
    <row r="266" s="2" customFormat="1">
      <c r="A266" s="38"/>
      <c r="B266" s="39"/>
      <c r="C266" s="40"/>
      <c r="D266" s="229" t="s">
        <v>159</v>
      </c>
      <c r="E266" s="40"/>
      <c r="F266" s="249" t="s">
        <v>373</v>
      </c>
      <c r="G266" s="40"/>
      <c r="H266" s="40"/>
      <c r="I266" s="250"/>
      <c r="J266" s="40"/>
      <c r="K266" s="40"/>
      <c r="L266" s="44"/>
      <c r="M266" s="251"/>
      <c r="N266" s="252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159</v>
      </c>
      <c r="AU266" s="17" t="s">
        <v>86</v>
      </c>
    </row>
    <row r="267" s="14" customFormat="1">
      <c r="A267" s="14"/>
      <c r="B267" s="238"/>
      <c r="C267" s="239"/>
      <c r="D267" s="229" t="s">
        <v>135</v>
      </c>
      <c r="E267" s="240" t="s">
        <v>1</v>
      </c>
      <c r="F267" s="241" t="s">
        <v>284</v>
      </c>
      <c r="G267" s="239"/>
      <c r="H267" s="242">
        <v>26</v>
      </c>
      <c r="I267" s="243"/>
      <c r="J267" s="239"/>
      <c r="K267" s="239"/>
      <c r="L267" s="244"/>
      <c r="M267" s="245"/>
      <c r="N267" s="246"/>
      <c r="O267" s="246"/>
      <c r="P267" s="246"/>
      <c r="Q267" s="246"/>
      <c r="R267" s="246"/>
      <c r="S267" s="246"/>
      <c r="T267" s="24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8" t="s">
        <v>135</v>
      </c>
      <c r="AU267" s="248" t="s">
        <v>86</v>
      </c>
      <c r="AV267" s="14" t="s">
        <v>86</v>
      </c>
      <c r="AW267" s="14" t="s">
        <v>32</v>
      </c>
      <c r="AX267" s="14" t="s">
        <v>84</v>
      </c>
      <c r="AY267" s="248" t="s">
        <v>126</v>
      </c>
    </row>
    <row r="268" s="2" customFormat="1" ht="21.75" customHeight="1">
      <c r="A268" s="38"/>
      <c r="B268" s="39"/>
      <c r="C268" s="253" t="s">
        <v>374</v>
      </c>
      <c r="D268" s="253" t="s">
        <v>197</v>
      </c>
      <c r="E268" s="254" t="s">
        <v>375</v>
      </c>
      <c r="F268" s="255" t="s">
        <v>376</v>
      </c>
      <c r="G268" s="256" t="s">
        <v>277</v>
      </c>
      <c r="H268" s="257">
        <v>8</v>
      </c>
      <c r="I268" s="258"/>
      <c r="J268" s="259">
        <f>ROUND(I268*H268,2)</f>
        <v>0</v>
      </c>
      <c r="K268" s="255" t="s">
        <v>132</v>
      </c>
      <c r="L268" s="260"/>
      <c r="M268" s="261" t="s">
        <v>1</v>
      </c>
      <c r="N268" s="262" t="s">
        <v>41</v>
      </c>
      <c r="O268" s="91"/>
      <c r="P268" s="223">
        <f>O268*H268</f>
        <v>0</v>
      </c>
      <c r="Q268" s="223">
        <v>0.00029999999999999997</v>
      </c>
      <c r="R268" s="223">
        <f>Q268*H268</f>
        <v>0.0023999999999999998</v>
      </c>
      <c r="S268" s="223">
        <v>0</v>
      </c>
      <c r="T268" s="22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5" t="s">
        <v>312</v>
      </c>
      <c r="AT268" s="225" t="s">
        <v>197</v>
      </c>
      <c r="AU268" s="225" t="s">
        <v>86</v>
      </c>
      <c r="AY268" s="17" t="s">
        <v>126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7" t="s">
        <v>84</v>
      </c>
      <c r="BK268" s="226">
        <f>ROUND(I268*H268,2)</f>
        <v>0</v>
      </c>
      <c r="BL268" s="17" t="s">
        <v>226</v>
      </c>
      <c r="BM268" s="225" t="s">
        <v>377</v>
      </c>
    </row>
    <row r="269" s="14" customFormat="1">
      <c r="A269" s="14"/>
      <c r="B269" s="238"/>
      <c r="C269" s="239"/>
      <c r="D269" s="229" t="s">
        <v>135</v>
      </c>
      <c r="E269" s="240" t="s">
        <v>1</v>
      </c>
      <c r="F269" s="241" t="s">
        <v>174</v>
      </c>
      <c r="G269" s="239"/>
      <c r="H269" s="242">
        <v>8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8" t="s">
        <v>135</v>
      </c>
      <c r="AU269" s="248" t="s">
        <v>86</v>
      </c>
      <c r="AV269" s="14" t="s">
        <v>86</v>
      </c>
      <c r="AW269" s="14" t="s">
        <v>32</v>
      </c>
      <c r="AX269" s="14" t="s">
        <v>84</v>
      </c>
      <c r="AY269" s="248" t="s">
        <v>126</v>
      </c>
    </row>
    <row r="270" s="2" customFormat="1" ht="33" customHeight="1">
      <c r="A270" s="38"/>
      <c r="B270" s="39"/>
      <c r="C270" s="253" t="s">
        <v>378</v>
      </c>
      <c r="D270" s="253" t="s">
        <v>197</v>
      </c>
      <c r="E270" s="254" t="s">
        <v>379</v>
      </c>
      <c r="F270" s="255" t="s">
        <v>380</v>
      </c>
      <c r="G270" s="256" t="s">
        <v>277</v>
      </c>
      <c r="H270" s="257">
        <v>2</v>
      </c>
      <c r="I270" s="258"/>
      <c r="J270" s="259">
        <f>ROUND(I270*H270,2)</f>
        <v>0</v>
      </c>
      <c r="K270" s="255" t="s">
        <v>132</v>
      </c>
      <c r="L270" s="260"/>
      <c r="M270" s="261" t="s">
        <v>1</v>
      </c>
      <c r="N270" s="262" t="s">
        <v>41</v>
      </c>
      <c r="O270" s="91"/>
      <c r="P270" s="223">
        <f>O270*H270</f>
        <v>0</v>
      </c>
      <c r="Q270" s="223">
        <v>0.00029999999999999997</v>
      </c>
      <c r="R270" s="223">
        <f>Q270*H270</f>
        <v>0.00059999999999999995</v>
      </c>
      <c r="S270" s="223">
        <v>0</v>
      </c>
      <c r="T270" s="22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5" t="s">
        <v>312</v>
      </c>
      <c r="AT270" s="225" t="s">
        <v>197</v>
      </c>
      <c r="AU270" s="225" t="s">
        <v>86</v>
      </c>
      <c r="AY270" s="17" t="s">
        <v>126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7" t="s">
        <v>84</v>
      </c>
      <c r="BK270" s="226">
        <f>ROUND(I270*H270,2)</f>
        <v>0</v>
      </c>
      <c r="BL270" s="17" t="s">
        <v>226</v>
      </c>
      <c r="BM270" s="225" t="s">
        <v>381</v>
      </c>
    </row>
    <row r="271" s="2" customFormat="1">
      <c r="A271" s="38"/>
      <c r="B271" s="39"/>
      <c r="C271" s="40"/>
      <c r="D271" s="229" t="s">
        <v>159</v>
      </c>
      <c r="E271" s="40"/>
      <c r="F271" s="249" t="s">
        <v>382</v>
      </c>
      <c r="G271" s="40"/>
      <c r="H271" s="40"/>
      <c r="I271" s="250"/>
      <c r="J271" s="40"/>
      <c r="K271" s="40"/>
      <c r="L271" s="44"/>
      <c r="M271" s="251"/>
      <c r="N271" s="252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159</v>
      </c>
      <c r="AU271" s="17" t="s">
        <v>86</v>
      </c>
    </row>
    <row r="272" s="14" customFormat="1">
      <c r="A272" s="14"/>
      <c r="B272" s="238"/>
      <c r="C272" s="239"/>
      <c r="D272" s="229" t="s">
        <v>135</v>
      </c>
      <c r="E272" s="240" t="s">
        <v>1</v>
      </c>
      <c r="F272" s="241" t="s">
        <v>86</v>
      </c>
      <c r="G272" s="239"/>
      <c r="H272" s="242">
        <v>2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8" t="s">
        <v>135</v>
      </c>
      <c r="AU272" s="248" t="s">
        <v>86</v>
      </c>
      <c r="AV272" s="14" t="s">
        <v>86</v>
      </c>
      <c r="AW272" s="14" t="s">
        <v>32</v>
      </c>
      <c r="AX272" s="14" t="s">
        <v>84</v>
      </c>
      <c r="AY272" s="248" t="s">
        <v>126</v>
      </c>
    </row>
    <row r="273" s="2" customFormat="1" ht="16.5" customHeight="1">
      <c r="A273" s="38"/>
      <c r="B273" s="39"/>
      <c r="C273" s="214" t="s">
        <v>383</v>
      </c>
      <c r="D273" s="214" t="s">
        <v>128</v>
      </c>
      <c r="E273" s="215" t="s">
        <v>384</v>
      </c>
      <c r="F273" s="216" t="s">
        <v>385</v>
      </c>
      <c r="G273" s="217" t="s">
        <v>221</v>
      </c>
      <c r="H273" s="218">
        <v>65</v>
      </c>
      <c r="I273" s="219"/>
      <c r="J273" s="220">
        <f>ROUND(I273*H273,2)</f>
        <v>0</v>
      </c>
      <c r="K273" s="216" t="s">
        <v>132</v>
      </c>
      <c r="L273" s="44"/>
      <c r="M273" s="221" t="s">
        <v>1</v>
      </c>
      <c r="N273" s="222" t="s">
        <v>41</v>
      </c>
      <c r="O273" s="91"/>
      <c r="P273" s="223">
        <f>O273*H273</f>
        <v>0</v>
      </c>
      <c r="Q273" s="223">
        <v>0.0020100000000000001</v>
      </c>
      <c r="R273" s="223">
        <f>Q273*H273</f>
        <v>0.13065000000000002</v>
      </c>
      <c r="S273" s="223">
        <v>0</v>
      </c>
      <c r="T273" s="22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5" t="s">
        <v>226</v>
      </c>
      <c r="AT273" s="225" t="s">
        <v>128</v>
      </c>
      <c r="AU273" s="225" t="s">
        <v>86</v>
      </c>
      <c r="AY273" s="17" t="s">
        <v>126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7" t="s">
        <v>84</v>
      </c>
      <c r="BK273" s="226">
        <f>ROUND(I273*H273,2)</f>
        <v>0</v>
      </c>
      <c r="BL273" s="17" t="s">
        <v>226</v>
      </c>
      <c r="BM273" s="225" t="s">
        <v>386</v>
      </c>
    </row>
    <row r="274" s="2" customFormat="1">
      <c r="A274" s="38"/>
      <c r="B274" s="39"/>
      <c r="C274" s="40"/>
      <c r="D274" s="229" t="s">
        <v>159</v>
      </c>
      <c r="E274" s="40"/>
      <c r="F274" s="249" t="s">
        <v>373</v>
      </c>
      <c r="G274" s="40"/>
      <c r="H274" s="40"/>
      <c r="I274" s="250"/>
      <c r="J274" s="40"/>
      <c r="K274" s="40"/>
      <c r="L274" s="44"/>
      <c r="M274" s="251"/>
      <c r="N274" s="252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159</v>
      </c>
      <c r="AU274" s="17" t="s">
        <v>86</v>
      </c>
    </row>
    <row r="275" s="14" customFormat="1">
      <c r="A275" s="14"/>
      <c r="B275" s="238"/>
      <c r="C275" s="239"/>
      <c r="D275" s="229" t="s">
        <v>135</v>
      </c>
      <c r="E275" s="240" t="s">
        <v>1</v>
      </c>
      <c r="F275" s="241" t="s">
        <v>387</v>
      </c>
      <c r="G275" s="239"/>
      <c r="H275" s="242">
        <v>65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8" t="s">
        <v>135</v>
      </c>
      <c r="AU275" s="248" t="s">
        <v>86</v>
      </c>
      <c r="AV275" s="14" t="s">
        <v>86</v>
      </c>
      <c r="AW275" s="14" t="s">
        <v>32</v>
      </c>
      <c r="AX275" s="14" t="s">
        <v>84</v>
      </c>
      <c r="AY275" s="248" t="s">
        <v>126</v>
      </c>
    </row>
    <row r="276" s="2" customFormat="1" ht="21.75" customHeight="1">
      <c r="A276" s="38"/>
      <c r="B276" s="39"/>
      <c r="C276" s="253" t="s">
        <v>388</v>
      </c>
      <c r="D276" s="253" t="s">
        <v>197</v>
      </c>
      <c r="E276" s="254" t="s">
        <v>389</v>
      </c>
      <c r="F276" s="255" t="s">
        <v>390</v>
      </c>
      <c r="G276" s="256" t="s">
        <v>277</v>
      </c>
      <c r="H276" s="257">
        <v>13</v>
      </c>
      <c r="I276" s="258"/>
      <c r="J276" s="259">
        <f>ROUND(I276*H276,2)</f>
        <v>0</v>
      </c>
      <c r="K276" s="255" t="s">
        <v>132</v>
      </c>
      <c r="L276" s="260"/>
      <c r="M276" s="261" t="s">
        <v>1</v>
      </c>
      <c r="N276" s="262" t="s">
        <v>41</v>
      </c>
      <c r="O276" s="91"/>
      <c r="P276" s="223">
        <f>O276*H276</f>
        <v>0</v>
      </c>
      <c r="Q276" s="223">
        <v>0.00050000000000000001</v>
      </c>
      <c r="R276" s="223">
        <f>Q276*H276</f>
        <v>0.0065000000000000006</v>
      </c>
      <c r="S276" s="223">
        <v>0</v>
      </c>
      <c r="T276" s="22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5" t="s">
        <v>312</v>
      </c>
      <c r="AT276" s="225" t="s">
        <v>197</v>
      </c>
      <c r="AU276" s="225" t="s">
        <v>86</v>
      </c>
      <c r="AY276" s="17" t="s">
        <v>126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7" t="s">
        <v>84</v>
      </c>
      <c r="BK276" s="226">
        <f>ROUND(I276*H276,2)</f>
        <v>0</v>
      </c>
      <c r="BL276" s="17" t="s">
        <v>226</v>
      </c>
      <c r="BM276" s="225" t="s">
        <v>391</v>
      </c>
    </row>
    <row r="277" s="2" customFormat="1">
      <c r="A277" s="38"/>
      <c r="B277" s="39"/>
      <c r="C277" s="40"/>
      <c r="D277" s="229" t="s">
        <v>159</v>
      </c>
      <c r="E277" s="40"/>
      <c r="F277" s="249" t="s">
        <v>392</v>
      </c>
      <c r="G277" s="40"/>
      <c r="H277" s="40"/>
      <c r="I277" s="250"/>
      <c r="J277" s="40"/>
      <c r="K277" s="40"/>
      <c r="L277" s="44"/>
      <c r="M277" s="251"/>
      <c r="N277" s="252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159</v>
      </c>
      <c r="AU277" s="17" t="s">
        <v>86</v>
      </c>
    </row>
    <row r="278" s="14" customFormat="1">
      <c r="A278" s="14"/>
      <c r="B278" s="238"/>
      <c r="C278" s="239"/>
      <c r="D278" s="229" t="s">
        <v>135</v>
      </c>
      <c r="E278" s="240" t="s">
        <v>1</v>
      </c>
      <c r="F278" s="241" t="s">
        <v>206</v>
      </c>
      <c r="G278" s="239"/>
      <c r="H278" s="242">
        <v>13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8" t="s">
        <v>135</v>
      </c>
      <c r="AU278" s="248" t="s">
        <v>86</v>
      </c>
      <c r="AV278" s="14" t="s">
        <v>86</v>
      </c>
      <c r="AW278" s="14" t="s">
        <v>32</v>
      </c>
      <c r="AX278" s="14" t="s">
        <v>84</v>
      </c>
      <c r="AY278" s="248" t="s">
        <v>126</v>
      </c>
    </row>
    <row r="279" s="2" customFormat="1" ht="33" customHeight="1">
      <c r="A279" s="38"/>
      <c r="B279" s="39"/>
      <c r="C279" s="253" t="s">
        <v>393</v>
      </c>
      <c r="D279" s="253" t="s">
        <v>197</v>
      </c>
      <c r="E279" s="254" t="s">
        <v>394</v>
      </c>
      <c r="F279" s="255" t="s">
        <v>395</v>
      </c>
      <c r="G279" s="256" t="s">
        <v>277</v>
      </c>
      <c r="H279" s="257">
        <v>15</v>
      </c>
      <c r="I279" s="258"/>
      <c r="J279" s="259">
        <f>ROUND(I279*H279,2)</f>
        <v>0</v>
      </c>
      <c r="K279" s="255" t="s">
        <v>132</v>
      </c>
      <c r="L279" s="260"/>
      <c r="M279" s="261" t="s">
        <v>1</v>
      </c>
      <c r="N279" s="262" t="s">
        <v>41</v>
      </c>
      <c r="O279" s="91"/>
      <c r="P279" s="223">
        <f>O279*H279</f>
        <v>0</v>
      </c>
      <c r="Q279" s="223">
        <v>0.00035</v>
      </c>
      <c r="R279" s="223">
        <f>Q279*H279</f>
        <v>0.0052500000000000003</v>
      </c>
      <c r="S279" s="223">
        <v>0</v>
      </c>
      <c r="T279" s="22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5" t="s">
        <v>312</v>
      </c>
      <c r="AT279" s="225" t="s">
        <v>197</v>
      </c>
      <c r="AU279" s="225" t="s">
        <v>86</v>
      </c>
      <c r="AY279" s="17" t="s">
        <v>126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7" t="s">
        <v>84</v>
      </c>
      <c r="BK279" s="226">
        <f>ROUND(I279*H279,2)</f>
        <v>0</v>
      </c>
      <c r="BL279" s="17" t="s">
        <v>226</v>
      </c>
      <c r="BM279" s="225" t="s">
        <v>396</v>
      </c>
    </row>
    <row r="280" s="2" customFormat="1">
      <c r="A280" s="38"/>
      <c r="B280" s="39"/>
      <c r="C280" s="40"/>
      <c r="D280" s="229" t="s">
        <v>159</v>
      </c>
      <c r="E280" s="40"/>
      <c r="F280" s="249" t="s">
        <v>382</v>
      </c>
      <c r="G280" s="40"/>
      <c r="H280" s="40"/>
      <c r="I280" s="250"/>
      <c r="J280" s="40"/>
      <c r="K280" s="40"/>
      <c r="L280" s="44"/>
      <c r="M280" s="251"/>
      <c r="N280" s="252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159</v>
      </c>
      <c r="AU280" s="17" t="s">
        <v>86</v>
      </c>
    </row>
    <row r="281" s="14" customFormat="1">
      <c r="A281" s="14"/>
      <c r="B281" s="238"/>
      <c r="C281" s="239"/>
      <c r="D281" s="229" t="s">
        <v>135</v>
      </c>
      <c r="E281" s="240" t="s">
        <v>1</v>
      </c>
      <c r="F281" s="241" t="s">
        <v>218</v>
      </c>
      <c r="G281" s="239"/>
      <c r="H281" s="242">
        <v>15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8" t="s">
        <v>135</v>
      </c>
      <c r="AU281" s="248" t="s">
        <v>86</v>
      </c>
      <c r="AV281" s="14" t="s">
        <v>86</v>
      </c>
      <c r="AW281" s="14" t="s">
        <v>32</v>
      </c>
      <c r="AX281" s="14" t="s">
        <v>84</v>
      </c>
      <c r="AY281" s="248" t="s">
        <v>126</v>
      </c>
    </row>
    <row r="282" s="2" customFormat="1" ht="16.5" customHeight="1">
      <c r="A282" s="38"/>
      <c r="B282" s="39"/>
      <c r="C282" s="214" t="s">
        <v>397</v>
      </c>
      <c r="D282" s="214" t="s">
        <v>128</v>
      </c>
      <c r="E282" s="215" t="s">
        <v>398</v>
      </c>
      <c r="F282" s="216" t="s">
        <v>399</v>
      </c>
      <c r="G282" s="217" t="s">
        <v>221</v>
      </c>
      <c r="H282" s="218">
        <v>40</v>
      </c>
      <c r="I282" s="219"/>
      <c r="J282" s="220">
        <f>ROUND(I282*H282,2)</f>
        <v>0</v>
      </c>
      <c r="K282" s="216" t="s">
        <v>132</v>
      </c>
      <c r="L282" s="44"/>
      <c r="M282" s="221" t="s">
        <v>1</v>
      </c>
      <c r="N282" s="222" t="s">
        <v>41</v>
      </c>
      <c r="O282" s="91"/>
      <c r="P282" s="223">
        <f>O282*H282</f>
        <v>0</v>
      </c>
      <c r="Q282" s="223">
        <v>0.00048000000000000001</v>
      </c>
      <c r="R282" s="223">
        <f>Q282*H282</f>
        <v>0.019200000000000002</v>
      </c>
      <c r="S282" s="223">
        <v>0</v>
      </c>
      <c r="T282" s="22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5" t="s">
        <v>226</v>
      </c>
      <c r="AT282" s="225" t="s">
        <v>128</v>
      </c>
      <c r="AU282" s="225" t="s">
        <v>86</v>
      </c>
      <c r="AY282" s="17" t="s">
        <v>126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7" t="s">
        <v>84</v>
      </c>
      <c r="BK282" s="226">
        <f>ROUND(I282*H282,2)</f>
        <v>0</v>
      </c>
      <c r="BL282" s="17" t="s">
        <v>226</v>
      </c>
      <c r="BM282" s="225" t="s">
        <v>400</v>
      </c>
    </row>
    <row r="283" s="2" customFormat="1">
      <c r="A283" s="38"/>
      <c r="B283" s="39"/>
      <c r="C283" s="40"/>
      <c r="D283" s="229" t="s">
        <v>159</v>
      </c>
      <c r="E283" s="40"/>
      <c r="F283" s="249" t="s">
        <v>373</v>
      </c>
      <c r="G283" s="40"/>
      <c r="H283" s="40"/>
      <c r="I283" s="250"/>
      <c r="J283" s="40"/>
      <c r="K283" s="40"/>
      <c r="L283" s="44"/>
      <c r="M283" s="251"/>
      <c r="N283" s="252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159</v>
      </c>
      <c r="AU283" s="17" t="s">
        <v>86</v>
      </c>
    </row>
    <row r="284" s="14" customFormat="1">
      <c r="A284" s="14"/>
      <c r="B284" s="238"/>
      <c r="C284" s="239"/>
      <c r="D284" s="229" t="s">
        <v>135</v>
      </c>
      <c r="E284" s="240" t="s">
        <v>1</v>
      </c>
      <c r="F284" s="241" t="s">
        <v>364</v>
      </c>
      <c r="G284" s="239"/>
      <c r="H284" s="242">
        <v>40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8" t="s">
        <v>135</v>
      </c>
      <c r="AU284" s="248" t="s">
        <v>86</v>
      </c>
      <c r="AV284" s="14" t="s">
        <v>86</v>
      </c>
      <c r="AW284" s="14" t="s">
        <v>32</v>
      </c>
      <c r="AX284" s="14" t="s">
        <v>84</v>
      </c>
      <c r="AY284" s="248" t="s">
        <v>126</v>
      </c>
    </row>
    <row r="285" s="2" customFormat="1" ht="24.15" customHeight="1">
      <c r="A285" s="38"/>
      <c r="B285" s="39"/>
      <c r="C285" s="214" t="s">
        <v>401</v>
      </c>
      <c r="D285" s="214" t="s">
        <v>128</v>
      </c>
      <c r="E285" s="215" t="s">
        <v>402</v>
      </c>
      <c r="F285" s="216" t="s">
        <v>403</v>
      </c>
      <c r="G285" s="217" t="s">
        <v>221</v>
      </c>
      <c r="H285" s="218">
        <v>30</v>
      </c>
      <c r="I285" s="219"/>
      <c r="J285" s="220">
        <f>ROUND(I285*H285,2)</f>
        <v>0</v>
      </c>
      <c r="K285" s="216" t="s">
        <v>132</v>
      </c>
      <c r="L285" s="44"/>
      <c r="M285" s="221" t="s">
        <v>1</v>
      </c>
      <c r="N285" s="222" t="s">
        <v>41</v>
      </c>
      <c r="O285" s="91"/>
      <c r="P285" s="223">
        <f>O285*H285</f>
        <v>0</v>
      </c>
      <c r="Q285" s="223">
        <v>0.0017700000000000001</v>
      </c>
      <c r="R285" s="223">
        <f>Q285*H285</f>
        <v>0.053100000000000001</v>
      </c>
      <c r="S285" s="223">
        <v>0</v>
      </c>
      <c r="T285" s="22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5" t="s">
        <v>226</v>
      </c>
      <c r="AT285" s="225" t="s">
        <v>128</v>
      </c>
      <c r="AU285" s="225" t="s">
        <v>86</v>
      </c>
      <c r="AY285" s="17" t="s">
        <v>126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7" t="s">
        <v>84</v>
      </c>
      <c r="BK285" s="226">
        <f>ROUND(I285*H285,2)</f>
        <v>0</v>
      </c>
      <c r="BL285" s="17" t="s">
        <v>226</v>
      </c>
      <c r="BM285" s="225" t="s">
        <v>404</v>
      </c>
    </row>
    <row r="286" s="2" customFormat="1">
      <c r="A286" s="38"/>
      <c r="B286" s="39"/>
      <c r="C286" s="40"/>
      <c r="D286" s="229" t="s">
        <v>159</v>
      </c>
      <c r="E286" s="40"/>
      <c r="F286" s="249" t="s">
        <v>373</v>
      </c>
      <c r="G286" s="40"/>
      <c r="H286" s="40"/>
      <c r="I286" s="250"/>
      <c r="J286" s="40"/>
      <c r="K286" s="40"/>
      <c r="L286" s="44"/>
      <c r="M286" s="251"/>
      <c r="N286" s="252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159</v>
      </c>
      <c r="AU286" s="17" t="s">
        <v>86</v>
      </c>
    </row>
    <row r="287" s="13" customFormat="1">
      <c r="A287" s="13"/>
      <c r="B287" s="227"/>
      <c r="C287" s="228"/>
      <c r="D287" s="229" t="s">
        <v>135</v>
      </c>
      <c r="E287" s="230" t="s">
        <v>1</v>
      </c>
      <c r="F287" s="231" t="s">
        <v>405</v>
      </c>
      <c r="G287" s="228"/>
      <c r="H287" s="230" t="s">
        <v>1</v>
      </c>
      <c r="I287" s="232"/>
      <c r="J287" s="228"/>
      <c r="K287" s="228"/>
      <c r="L287" s="233"/>
      <c r="M287" s="234"/>
      <c r="N287" s="235"/>
      <c r="O287" s="235"/>
      <c r="P287" s="235"/>
      <c r="Q287" s="235"/>
      <c r="R287" s="235"/>
      <c r="S287" s="235"/>
      <c r="T287" s="23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7" t="s">
        <v>135</v>
      </c>
      <c r="AU287" s="237" t="s">
        <v>86</v>
      </c>
      <c r="AV287" s="13" t="s">
        <v>84</v>
      </c>
      <c r="AW287" s="13" t="s">
        <v>32</v>
      </c>
      <c r="AX287" s="13" t="s">
        <v>76</v>
      </c>
      <c r="AY287" s="237" t="s">
        <v>126</v>
      </c>
    </row>
    <row r="288" s="14" customFormat="1">
      <c r="A288" s="14"/>
      <c r="B288" s="238"/>
      <c r="C288" s="239"/>
      <c r="D288" s="229" t="s">
        <v>135</v>
      </c>
      <c r="E288" s="240" t="s">
        <v>1</v>
      </c>
      <c r="F288" s="241" t="s">
        <v>251</v>
      </c>
      <c r="G288" s="239"/>
      <c r="H288" s="242">
        <v>30</v>
      </c>
      <c r="I288" s="243"/>
      <c r="J288" s="239"/>
      <c r="K288" s="239"/>
      <c r="L288" s="244"/>
      <c r="M288" s="245"/>
      <c r="N288" s="246"/>
      <c r="O288" s="246"/>
      <c r="P288" s="246"/>
      <c r="Q288" s="246"/>
      <c r="R288" s="246"/>
      <c r="S288" s="246"/>
      <c r="T288" s="24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8" t="s">
        <v>135</v>
      </c>
      <c r="AU288" s="248" t="s">
        <v>86</v>
      </c>
      <c r="AV288" s="14" t="s">
        <v>86</v>
      </c>
      <c r="AW288" s="14" t="s">
        <v>32</v>
      </c>
      <c r="AX288" s="14" t="s">
        <v>84</v>
      </c>
      <c r="AY288" s="248" t="s">
        <v>126</v>
      </c>
    </row>
    <row r="289" s="2" customFormat="1" ht="16.5" customHeight="1">
      <c r="A289" s="38"/>
      <c r="B289" s="39"/>
      <c r="C289" s="214" t="s">
        <v>406</v>
      </c>
      <c r="D289" s="214" t="s">
        <v>128</v>
      </c>
      <c r="E289" s="215" t="s">
        <v>407</v>
      </c>
      <c r="F289" s="216" t="s">
        <v>408</v>
      </c>
      <c r="G289" s="217" t="s">
        <v>277</v>
      </c>
      <c r="H289" s="218">
        <v>23</v>
      </c>
      <c r="I289" s="219"/>
      <c r="J289" s="220">
        <f>ROUND(I289*H289,2)</f>
        <v>0</v>
      </c>
      <c r="K289" s="216" t="s">
        <v>132</v>
      </c>
      <c r="L289" s="44"/>
      <c r="M289" s="221" t="s">
        <v>1</v>
      </c>
      <c r="N289" s="222" t="s">
        <v>41</v>
      </c>
      <c r="O289" s="91"/>
      <c r="P289" s="223">
        <f>O289*H289</f>
        <v>0</v>
      </c>
      <c r="Q289" s="223">
        <v>0</v>
      </c>
      <c r="R289" s="223">
        <f>Q289*H289</f>
        <v>0</v>
      </c>
      <c r="S289" s="223">
        <v>0</v>
      </c>
      <c r="T289" s="22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5" t="s">
        <v>226</v>
      </c>
      <c r="AT289" s="225" t="s">
        <v>128</v>
      </c>
      <c r="AU289" s="225" t="s">
        <v>86</v>
      </c>
      <c r="AY289" s="17" t="s">
        <v>126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7" t="s">
        <v>84</v>
      </c>
      <c r="BK289" s="226">
        <f>ROUND(I289*H289,2)</f>
        <v>0</v>
      </c>
      <c r="BL289" s="17" t="s">
        <v>226</v>
      </c>
      <c r="BM289" s="225" t="s">
        <v>409</v>
      </c>
    </row>
    <row r="290" s="14" customFormat="1">
      <c r="A290" s="14"/>
      <c r="B290" s="238"/>
      <c r="C290" s="239"/>
      <c r="D290" s="229" t="s">
        <v>135</v>
      </c>
      <c r="E290" s="240" t="s">
        <v>1</v>
      </c>
      <c r="F290" s="241" t="s">
        <v>269</v>
      </c>
      <c r="G290" s="239"/>
      <c r="H290" s="242">
        <v>23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8" t="s">
        <v>135</v>
      </c>
      <c r="AU290" s="248" t="s">
        <v>86</v>
      </c>
      <c r="AV290" s="14" t="s">
        <v>86</v>
      </c>
      <c r="AW290" s="14" t="s">
        <v>32</v>
      </c>
      <c r="AX290" s="14" t="s">
        <v>84</v>
      </c>
      <c r="AY290" s="248" t="s">
        <v>126</v>
      </c>
    </row>
    <row r="291" s="2" customFormat="1" ht="21.75" customHeight="1">
      <c r="A291" s="38"/>
      <c r="B291" s="39"/>
      <c r="C291" s="214" t="s">
        <v>244</v>
      </c>
      <c r="D291" s="214" t="s">
        <v>128</v>
      </c>
      <c r="E291" s="215" t="s">
        <v>410</v>
      </c>
      <c r="F291" s="216" t="s">
        <v>411</v>
      </c>
      <c r="G291" s="217" t="s">
        <v>277</v>
      </c>
      <c r="H291" s="218">
        <v>10</v>
      </c>
      <c r="I291" s="219"/>
      <c r="J291" s="220">
        <f>ROUND(I291*H291,2)</f>
        <v>0</v>
      </c>
      <c r="K291" s="216" t="s">
        <v>132</v>
      </c>
      <c r="L291" s="44"/>
      <c r="M291" s="221" t="s">
        <v>1</v>
      </c>
      <c r="N291" s="222" t="s">
        <v>41</v>
      </c>
      <c r="O291" s="91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5" t="s">
        <v>226</v>
      </c>
      <c r="AT291" s="225" t="s">
        <v>128</v>
      </c>
      <c r="AU291" s="225" t="s">
        <v>86</v>
      </c>
      <c r="AY291" s="17" t="s">
        <v>126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7" t="s">
        <v>84</v>
      </c>
      <c r="BK291" s="226">
        <f>ROUND(I291*H291,2)</f>
        <v>0</v>
      </c>
      <c r="BL291" s="17" t="s">
        <v>226</v>
      </c>
      <c r="BM291" s="225" t="s">
        <v>412</v>
      </c>
    </row>
    <row r="292" s="14" customFormat="1">
      <c r="A292" s="14"/>
      <c r="B292" s="238"/>
      <c r="C292" s="239"/>
      <c r="D292" s="229" t="s">
        <v>135</v>
      </c>
      <c r="E292" s="240" t="s">
        <v>1</v>
      </c>
      <c r="F292" s="241" t="s">
        <v>137</v>
      </c>
      <c r="G292" s="239"/>
      <c r="H292" s="242">
        <v>10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8" t="s">
        <v>135</v>
      </c>
      <c r="AU292" s="248" t="s">
        <v>86</v>
      </c>
      <c r="AV292" s="14" t="s">
        <v>86</v>
      </c>
      <c r="AW292" s="14" t="s">
        <v>32</v>
      </c>
      <c r="AX292" s="14" t="s">
        <v>84</v>
      </c>
      <c r="AY292" s="248" t="s">
        <v>126</v>
      </c>
    </row>
    <row r="293" s="2" customFormat="1" ht="24.15" customHeight="1">
      <c r="A293" s="38"/>
      <c r="B293" s="39"/>
      <c r="C293" s="214" t="s">
        <v>413</v>
      </c>
      <c r="D293" s="214" t="s">
        <v>128</v>
      </c>
      <c r="E293" s="215" t="s">
        <v>414</v>
      </c>
      <c r="F293" s="216" t="s">
        <v>415</v>
      </c>
      <c r="G293" s="217" t="s">
        <v>277</v>
      </c>
      <c r="H293" s="218">
        <v>2</v>
      </c>
      <c r="I293" s="219"/>
      <c r="J293" s="220">
        <f>ROUND(I293*H293,2)</f>
        <v>0</v>
      </c>
      <c r="K293" s="216" t="s">
        <v>132</v>
      </c>
      <c r="L293" s="44"/>
      <c r="M293" s="221" t="s">
        <v>1</v>
      </c>
      <c r="N293" s="222" t="s">
        <v>41</v>
      </c>
      <c r="O293" s="91"/>
      <c r="P293" s="223">
        <f>O293*H293</f>
        <v>0</v>
      </c>
      <c r="Q293" s="223">
        <v>0.0010100000000000001</v>
      </c>
      <c r="R293" s="223">
        <f>Q293*H293</f>
        <v>0.0020200000000000001</v>
      </c>
      <c r="S293" s="223">
        <v>0</v>
      </c>
      <c r="T293" s="22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5" t="s">
        <v>226</v>
      </c>
      <c r="AT293" s="225" t="s">
        <v>128</v>
      </c>
      <c r="AU293" s="225" t="s">
        <v>86</v>
      </c>
      <c r="AY293" s="17" t="s">
        <v>126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7" t="s">
        <v>84</v>
      </c>
      <c r="BK293" s="226">
        <f>ROUND(I293*H293,2)</f>
        <v>0</v>
      </c>
      <c r="BL293" s="17" t="s">
        <v>226</v>
      </c>
      <c r="BM293" s="225" t="s">
        <v>416</v>
      </c>
    </row>
    <row r="294" s="2" customFormat="1">
      <c r="A294" s="38"/>
      <c r="B294" s="39"/>
      <c r="C294" s="40"/>
      <c r="D294" s="229" t="s">
        <v>159</v>
      </c>
      <c r="E294" s="40"/>
      <c r="F294" s="249" t="s">
        <v>417</v>
      </c>
      <c r="G294" s="40"/>
      <c r="H294" s="40"/>
      <c r="I294" s="250"/>
      <c r="J294" s="40"/>
      <c r="K294" s="40"/>
      <c r="L294" s="44"/>
      <c r="M294" s="251"/>
      <c r="N294" s="252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159</v>
      </c>
      <c r="AU294" s="17" t="s">
        <v>86</v>
      </c>
    </row>
    <row r="295" s="13" customFormat="1">
      <c r="A295" s="13"/>
      <c r="B295" s="227"/>
      <c r="C295" s="228"/>
      <c r="D295" s="229" t="s">
        <v>135</v>
      </c>
      <c r="E295" s="230" t="s">
        <v>1</v>
      </c>
      <c r="F295" s="231" t="s">
        <v>418</v>
      </c>
      <c r="G295" s="228"/>
      <c r="H295" s="230" t="s">
        <v>1</v>
      </c>
      <c r="I295" s="232"/>
      <c r="J295" s="228"/>
      <c r="K295" s="228"/>
      <c r="L295" s="233"/>
      <c r="M295" s="234"/>
      <c r="N295" s="235"/>
      <c r="O295" s="235"/>
      <c r="P295" s="235"/>
      <c r="Q295" s="235"/>
      <c r="R295" s="235"/>
      <c r="S295" s="235"/>
      <c r="T295" s="23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7" t="s">
        <v>135</v>
      </c>
      <c r="AU295" s="237" t="s">
        <v>86</v>
      </c>
      <c r="AV295" s="13" t="s">
        <v>84</v>
      </c>
      <c r="AW295" s="13" t="s">
        <v>32</v>
      </c>
      <c r="AX295" s="13" t="s">
        <v>76</v>
      </c>
      <c r="AY295" s="237" t="s">
        <v>126</v>
      </c>
    </row>
    <row r="296" s="14" customFormat="1">
      <c r="A296" s="14"/>
      <c r="B296" s="238"/>
      <c r="C296" s="239"/>
      <c r="D296" s="229" t="s">
        <v>135</v>
      </c>
      <c r="E296" s="240" t="s">
        <v>1</v>
      </c>
      <c r="F296" s="241" t="s">
        <v>86</v>
      </c>
      <c r="G296" s="239"/>
      <c r="H296" s="242">
        <v>2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8" t="s">
        <v>135</v>
      </c>
      <c r="AU296" s="248" t="s">
        <v>86</v>
      </c>
      <c r="AV296" s="14" t="s">
        <v>86</v>
      </c>
      <c r="AW296" s="14" t="s">
        <v>32</v>
      </c>
      <c r="AX296" s="14" t="s">
        <v>84</v>
      </c>
      <c r="AY296" s="248" t="s">
        <v>126</v>
      </c>
    </row>
    <row r="297" s="2" customFormat="1" ht="16.5" customHeight="1">
      <c r="A297" s="38"/>
      <c r="B297" s="39"/>
      <c r="C297" s="214" t="s">
        <v>419</v>
      </c>
      <c r="D297" s="214" t="s">
        <v>128</v>
      </c>
      <c r="E297" s="215" t="s">
        <v>420</v>
      </c>
      <c r="F297" s="216" t="s">
        <v>421</v>
      </c>
      <c r="G297" s="217" t="s">
        <v>277</v>
      </c>
      <c r="H297" s="218">
        <v>2</v>
      </c>
      <c r="I297" s="219"/>
      <c r="J297" s="220">
        <f>ROUND(I297*H297,2)</f>
        <v>0</v>
      </c>
      <c r="K297" s="216" t="s">
        <v>132</v>
      </c>
      <c r="L297" s="44"/>
      <c r="M297" s="221" t="s">
        <v>1</v>
      </c>
      <c r="N297" s="222" t="s">
        <v>41</v>
      </c>
      <c r="O297" s="91"/>
      <c r="P297" s="223">
        <f>O297*H297</f>
        <v>0</v>
      </c>
      <c r="Q297" s="223">
        <v>0.00027999999999999998</v>
      </c>
      <c r="R297" s="223">
        <f>Q297*H297</f>
        <v>0.00055999999999999995</v>
      </c>
      <c r="S297" s="223">
        <v>0</v>
      </c>
      <c r="T297" s="22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5" t="s">
        <v>226</v>
      </c>
      <c r="AT297" s="225" t="s">
        <v>128</v>
      </c>
      <c r="AU297" s="225" t="s">
        <v>86</v>
      </c>
      <c r="AY297" s="17" t="s">
        <v>126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7" t="s">
        <v>84</v>
      </c>
      <c r="BK297" s="226">
        <f>ROUND(I297*H297,2)</f>
        <v>0</v>
      </c>
      <c r="BL297" s="17" t="s">
        <v>226</v>
      </c>
      <c r="BM297" s="225" t="s">
        <v>422</v>
      </c>
    </row>
    <row r="298" s="14" customFormat="1">
      <c r="A298" s="14"/>
      <c r="B298" s="238"/>
      <c r="C298" s="239"/>
      <c r="D298" s="229" t="s">
        <v>135</v>
      </c>
      <c r="E298" s="240" t="s">
        <v>1</v>
      </c>
      <c r="F298" s="241" t="s">
        <v>86</v>
      </c>
      <c r="G298" s="239"/>
      <c r="H298" s="242">
        <v>2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8" t="s">
        <v>135</v>
      </c>
      <c r="AU298" s="248" t="s">
        <v>86</v>
      </c>
      <c r="AV298" s="14" t="s">
        <v>86</v>
      </c>
      <c r="AW298" s="14" t="s">
        <v>32</v>
      </c>
      <c r="AX298" s="14" t="s">
        <v>84</v>
      </c>
      <c r="AY298" s="248" t="s">
        <v>126</v>
      </c>
    </row>
    <row r="299" s="2" customFormat="1" ht="21.75" customHeight="1">
      <c r="A299" s="38"/>
      <c r="B299" s="39"/>
      <c r="C299" s="214" t="s">
        <v>423</v>
      </c>
      <c r="D299" s="214" t="s">
        <v>128</v>
      </c>
      <c r="E299" s="215" t="s">
        <v>424</v>
      </c>
      <c r="F299" s="216" t="s">
        <v>425</v>
      </c>
      <c r="G299" s="217" t="s">
        <v>221</v>
      </c>
      <c r="H299" s="218">
        <v>161</v>
      </c>
      <c r="I299" s="219"/>
      <c r="J299" s="220">
        <f>ROUND(I299*H299,2)</f>
        <v>0</v>
      </c>
      <c r="K299" s="216" t="s">
        <v>132</v>
      </c>
      <c r="L299" s="44"/>
      <c r="M299" s="221" t="s">
        <v>1</v>
      </c>
      <c r="N299" s="222" t="s">
        <v>41</v>
      </c>
      <c r="O299" s="91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5" t="s">
        <v>226</v>
      </c>
      <c r="AT299" s="225" t="s">
        <v>128</v>
      </c>
      <c r="AU299" s="225" t="s">
        <v>86</v>
      </c>
      <c r="AY299" s="17" t="s">
        <v>126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7" t="s">
        <v>84</v>
      </c>
      <c r="BK299" s="226">
        <f>ROUND(I299*H299,2)</f>
        <v>0</v>
      </c>
      <c r="BL299" s="17" t="s">
        <v>226</v>
      </c>
      <c r="BM299" s="225" t="s">
        <v>426</v>
      </c>
    </row>
    <row r="300" s="14" customFormat="1">
      <c r="A300" s="14"/>
      <c r="B300" s="238"/>
      <c r="C300" s="239"/>
      <c r="D300" s="229" t="s">
        <v>135</v>
      </c>
      <c r="E300" s="240" t="s">
        <v>1</v>
      </c>
      <c r="F300" s="241" t="s">
        <v>427</v>
      </c>
      <c r="G300" s="239"/>
      <c r="H300" s="242">
        <v>161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8" t="s">
        <v>135</v>
      </c>
      <c r="AU300" s="248" t="s">
        <v>86</v>
      </c>
      <c r="AV300" s="14" t="s">
        <v>86</v>
      </c>
      <c r="AW300" s="14" t="s">
        <v>32</v>
      </c>
      <c r="AX300" s="14" t="s">
        <v>84</v>
      </c>
      <c r="AY300" s="248" t="s">
        <v>126</v>
      </c>
    </row>
    <row r="301" s="2" customFormat="1" ht="24.15" customHeight="1">
      <c r="A301" s="38"/>
      <c r="B301" s="39"/>
      <c r="C301" s="214" t="s">
        <v>428</v>
      </c>
      <c r="D301" s="214" t="s">
        <v>128</v>
      </c>
      <c r="E301" s="215" t="s">
        <v>429</v>
      </c>
      <c r="F301" s="216" t="s">
        <v>430</v>
      </c>
      <c r="G301" s="217" t="s">
        <v>200</v>
      </c>
      <c r="H301" s="218">
        <v>0.23599999999999999</v>
      </c>
      <c r="I301" s="219"/>
      <c r="J301" s="220">
        <f>ROUND(I301*H301,2)</f>
        <v>0</v>
      </c>
      <c r="K301" s="216" t="s">
        <v>132</v>
      </c>
      <c r="L301" s="44"/>
      <c r="M301" s="221" t="s">
        <v>1</v>
      </c>
      <c r="N301" s="222" t="s">
        <v>41</v>
      </c>
      <c r="O301" s="91"/>
      <c r="P301" s="223">
        <f>O301*H301</f>
        <v>0</v>
      </c>
      <c r="Q301" s="223">
        <v>0</v>
      </c>
      <c r="R301" s="223">
        <f>Q301*H301</f>
        <v>0</v>
      </c>
      <c r="S301" s="223">
        <v>0</v>
      </c>
      <c r="T301" s="22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5" t="s">
        <v>226</v>
      </c>
      <c r="AT301" s="225" t="s">
        <v>128</v>
      </c>
      <c r="AU301" s="225" t="s">
        <v>86</v>
      </c>
      <c r="AY301" s="17" t="s">
        <v>126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7" t="s">
        <v>84</v>
      </c>
      <c r="BK301" s="226">
        <f>ROUND(I301*H301,2)</f>
        <v>0</v>
      </c>
      <c r="BL301" s="17" t="s">
        <v>226</v>
      </c>
      <c r="BM301" s="225" t="s">
        <v>431</v>
      </c>
    </row>
    <row r="302" s="12" customFormat="1" ht="22.8" customHeight="1">
      <c r="A302" s="12"/>
      <c r="B302" s="198"/>
      <c r="C302" s="199"/>
      <c r="D302" s="200" t="s">
        <v>75</v>
      </c>
      <c r="E302" s="212" t="s">
        <v>432</v>
      </c>
      <c r="F302" s="212" t="s">
        <v>433</v>
      </c>
      <c r="G302" s="199"/>
      <c r="H302" s="199"/>
      <c r="I302" s="202"/>
      <c r="J302" s="213">
        <f>BK302</f>
        <v>0</v>
      </c>
      <c r="K302" s="199"/>
      <c r="L302" s="204"/>
      <c r="M302" s="205"/>
      <c r="N302" s="206"/>
      <c r="O302" s="206"/>
      <c r="P302" s="207">
        <f>SUM(P303:P374)</f>
        <v>0</v>
      </c>
      <c r="Q302" s="206"/>
      <c r="R302" s="207">
        <f>SUM(R303:R374)</f>
        <v>0.80420000000000003</v>
      </c>
      <c r="S302" s="206"/>
      <c r="T302" s="208">
        <f>SUM(T303:T374)</f>
        <v>0.11600000000000001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9" t="s">
        <v>86</v>
      </c>
      <c r="AT302" s="210" t="s">
        <v>75</v>
      </c>
      <c r="AU302" s="210" t="s">
        <v>84</v>
      </c>
      <c r="AY302" s="209" t="s">
        <v>126</v>
      </c>
      <c r="BK302" s="211">
        <f>SUM(BK303:BK374)</f>
        <v>0</v>
      </c>
    </row>
    <row r="303" s="2" customFormat="1" ht="21.75" customHeight="1">
      <c r="A303" s="38"/>
      <c r="B303" s="39"/>
      <c r="C303" s="214" t="s">
        <v>434</v>
      </c>
      <c r="D303" s="214" t="s">
        <v>128</v>
      </c>
      <c r="E303" s="215" t="s">
        <v>435</v>
      </c>
      <c r="F303" s="216" t="s">
        <v>436</v>
      </c>
      <c r="G303" s="217" t="s">
        <v>221</v>
      </c>
      <c r="H303" s="218">
        <v>400</v>
      </c>
      <c r="I303" s="219"/>
      <c r="J303" s="220">
        <f>ROUND(I303*H303,2)</f>
        <v>0</v>
      </c>
      <c r="K303" s="216" t="s">
        <v>132</v>
      </c>
      <c r="L303" s="44"/>
      <c r="M303" s="221" t="s">
        <v>1</v>
      </c>
      <c r="N303" s="222" t="s">
        <v>41</v>
      </c>
      <c r="O303" s="91"/>
      <c r="P303" s="223">
        <f>O303*H303</f>
        <v>0</v>
      </c>
      <c r="Q303" s="223">
        <v>0</v>
      </c>
      <c r="R303" s="223">
        <f>Q303*H303</f>
        <v>0</v>
      </c>
      <c r="S303" s="223">
        <v>0.00029</v>
      </c>
      <c r="T303" s="224">
        <f>S303*H303</f>
        <v>0.11600000000000001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5" t="s">
        <v>226</v>
      </c>
      <c r="AT303" s="225" t="s">
        <v>128</v>
      </c>
      <c r="AU303" s="225" t="s">
        <v>86</v>
      </c>
      <c r="AY303" s="17" t="s">
        <v>126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7" t="s">
        <v>84</v>
      </c>
      <c r="BK303" s="226">
        <f>ROUND(I303*H303,2)</f>
        <v>0</v>
      </c>
      <c r="BL303" s="17" t="s">
        <v>226</v>
      </c>
      <c r="BM303" s="225" t="s">
        <v>437</v>
      </c>
    </row>
    <row r="304" s="14" customFormat="1">
      <c r="A304" s="14"/>
      <c r="B304" s="238"/>
      <c r="C304" s="239"/>
      <c r="D304" s="229" t="s">
        <v>135</v>
      </c>
      <c r="E304" s="240" t="s">
        <v>1</v>
      </c>
      <c r="F304" s="241" t="s">
        <v>438</v>
      </c>
      <c r="G304" s="239"/>
      <c r="H304" s="242">
        <v>400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8" t="s">
        <v>135</v>
      </c>
      <c r="AU304" s="248" t="s">
        <v>86</v>
      </c>
      <c r="AV304" s="14" t="s">
        <v>86</v>
      </c>
      <c r="AW304" s="14" t="s">
        <v>32</v>
      </c>
      <c r="AX304" s="14" t="s">
        <v>84</v>
      </c>
      <c r="AY304" s="248" t="s">
        <v>126</v>
      </c>
    </row>
    <row r="305" s="2" customFormat="1" ht="24.15" customHeight="1">
      <c r="A305" s="38"/>
      <c r="B305" s="39"/>
      <c r="C305" s="214" t="s">
        <v>439</v>
      </c>
      <c r="D305" s="214" t="s">
        <v>128</v>
      </c>
      <c r="E305" s="215" t="s">
        <v>440</v>
      </c>
      <c r="F305" s="216" t="s">
        <v>441</v>
      </c>
      <c r="G305" s="217" t="s">
        <v>221</v>
      </c>
      <c r="H305" s="218">
        <v>240</v>
      </c>
      <c r="I305" s="219"/>
      <c r="J305" s="220">
        <f>ROUND(I305*H305,2)</f>
        <v>0</v>
      </c>
      <c r="K305" s="216" t="s">
        <v>132</v>
      </c>
      <c r="L305" s="44"/>
      <c r="M305" s="221" t="s">
        <v>1</v>
      </c>
      <c r="N305" s="222" t="s">
        <v>41</v>
      </c>
      <c r="O305" s="91"/>
      <c r="P305" s="223">
        <f>O305*H305</f>
        <v>0</v>
      </c>
      <c r="Q305" s="223">
        <v>0.00084000000000000003</v>
      </c>
      <c r="R305" s="223">
        <f>Q305*H305</f>
        <v>0.2016</v>
      </c>
      <c r="S305" s="223">
        <v>0</v>
      </c>
      <c r="T305" s="22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5" t="s">
        <v>226</v>
      </c>
      <c r="AT305" s="225" t="s">
        <v>128</v>
      </c>
      <c r="AU305" s="225" t="s">
        <v>86</v>
      </c>
      <c r="AY305" s="17" t="s">
        <v>126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7" t="s">
        <v>84</v>
      </c>
      <c r="BK305" s="226">
        <f>ROUND(I305*H305,2)</f>
        <v>0</v>
      </c>
      <c r="BL305" s="17" t="s">
        <v>226</v>
      </c>
      <c r="BM305" s="225" t="s">
        <v>442</v>
      </c>
    </row>
    <row r="306" s="2" customFormat="1">
      <c r="A306" s="38"/>
      <c r="B306" s="39"/>
      <c r="C306" s="40"/>
      <c r="D306" s="229" t="s">
        <v>159</v>
      </c>
      <c r="E306" s="40"/>
      <c r="F306" s="249" t="s">
        <v>373</v>
      </c>
      <c r="G306" s="40"/>
      <c r="H306" s="40"/>
      <c r="I306" s="250"/>
      <c r="J306" s="40"/>
      <c r="K306" s="40"/>
      <c r="L306" s="44"/>
      <c r="M306" s="251"/>
      <c r="N306" s="252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159</v>
      </c>
      <c r="AU306" s="17" t="s">
        <v>86</v>
      </c>
    </row>
    <row r="307" s="14" customFormat="1">
      <c r="A307" s="14"/>
      <c r="B307" s="238"/>
      <c r="C307" s="239"/>
      <c r="D307" s="229" t="s">
        <v>135</v>
      </c>
      <c r="E307" s="240" t="s">
        <v>1</v>
      </c>
      <c r="F307" s="241" t="s">
        <v>443</v>
      </c>
      <c r="G307" s="239"/>
      <c r="H307" s="242">
        <v>240</v>
      </c>
      <c r="I307" s="243"/>
      <c r="J307" s="239"/>
      <c r="K307" s="239"/>
      <c r="L307" s="244"/>
      <c r="M307" s="245"/>
      <c r="N307" s="246"/>
      <c r="O307" s="246"/>
      <c r="P307" s="246"/>
      <c r="Q307" s="246"/>
      <c r="R307" s="246"/>
      <c r="S307" s="246"/>
      <c r="T307" s="24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8" t="s">
        <v>135</v>
      </c>
      <c r="AU307" s="248" t="s">
        <v>86</v>
      </c>
      <c r="AV307" s="14" t="s">
        <v>86</v>
      </c>
      <c r="AW307" s="14" t="s">
        <v>32</v>
      </c>
      <c r="AX307" s="14" t="s">
        <v>84</v>
      </c>
      <c r="AY307" s="248" t="s">
        <v>126</v>
      </c>
    </row>
    <row r="308" s="2" customFormat="1" ht="24.15" customHeight="1">
      <c r="A308" s="38"/>
      <c r="B308" s="39"/>
      <c r="C308" s="214" t="s">
        <v>444</v>
      </c>
      <c r="D308" s="214" t="s">
        <v>128</v>
      </c>
      <c r="E308" s="215" t="s">
        <v>445</v>
      </c>
      <c r="F308" s="216" t="s">
        <v>446</v>
      </c>
      <c r="G308" s="217" t="s">
        <v>221</v>
      </c>
      <c r="H308" s="218">
        <v>70</v>
      </c>
      <c r="I308" s="219"/>
      <c r="J308" s="220">
        <f>ROUND(I308*H308,2)</f>
        <v>0</v>
      </c>
      <c r="K308" s="216" t="s">
        <v>132</v>
      </c>
      <c r="L308" s="44"/>
      <c r="M308" s="221" t="s">
        <v>1</v>
      </c>
      <c r="N308" s="222" t="s">
        <v>41</v>
      </c>
      <c r="O308" s="91"/>
      <c r="P308" s="223">
        <f>O308*H308</f>
        <v>0</v>
      </c>
      <c r="Q308" s="223">
        <v>0.00116</v>
      </c>
      <c r="R308" s="223">
        <f>Q308*H308</f>
        <v>0.081199999999999994</v>
      </c>
      <c r="S308" s="223">
        <v>0</v>
      </c>
      <c r="T308" s="22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5" t="s">
        <v>226</v>
      </c>
      <c r="AT308" s="225" t="s">
        <v>128</v>
      </c>
      <c r="AU308" s="225" t="s">
        <v>86</v>
      </c>
      <c r="AY308" s="17" t="s">
        <v>126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7" t="s">
        <v>84</v>
      </c>
      <c r="BK308" s="226">
        <f>ROUND(I308*H308,2)</f>
        <v>0</v>
      </c>
      <c r="BL308" s="17" t="s">
        <v>226</v>
      </c>
      <c r="BM308" s="225" t="s">
        <v>447</v>
      </c>
    </row>
    <row r="309" s="2" customFormat="1">
      <c r="A309" s="38"/>
      <c r="B309" s="39"/>
      <c r="C309" s="40"/>
      <c r="D309" s="229" t="s">
        <v>159</v>
      </c>
      <c r="E309" s="40"/>
      <c r="F309" s="249" t="s">
        <v>373</v>
      </c>
      <c r="G309" s="40"/>
      <c r="H309" s="40"/>
      <c r="I309" s="250"/>
      <c r="J309" s="40"/>
      <c r="K309" s="40"/>
      <c r="L309" s="44"/>
      <c r="M309" s="251"/>
      <c r="N309" s="252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159</v>
      </c>
      <c r="AU309" s="17" t="s">
        <v>86</v>
      </c>
    </row>
    <row r="310" s="14" customFormat="1">
      <c r="A310" s="14"/>
      <c r="B310" s="238"/>
      <c r="C310" s="239"/>
      <c r="D310" s="229" t="s">
        <v>135</v>
      </c>
      <c r="E310" s="240" t="s">
        <v>1</v>
      </c>
      <c r="F310" s="241" t="s">
        <v>448</v>
      </c>
      <c r="G310" s="239"/>
      <c r="H310" s="242">
        <v>70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8" t="s">
        <v>135</v>
      </c>
      <c r="AU310" s="248" t="s">
        <v>86</v>
      </c>
      <c r="AV310" s="14" t="s">
        <v>86</v>
      </c>
      <c r="AW310" s="14" t="s">
        <v>32</v>
      </c>
      <c r="AX310" s="14" t="s">
        <v>84</v>
      </c>
      <c r="AY310" s="248" t="s">
        <v>126</v>
      </c>
    </row>
    <row r="311" s="2" customFormat="1" ht="24.15" customHeight="1">
      <c r="A311" s="38"/>
      <c r="B311" s="39"/>
      <c r="C311" s="214" t="s">
        <v>449</v>
      </c>
      <c r="D311" s="214" t="s">
        <v>128</v>
      </c>
      <c r="E311" s="215" t="s">
        <v>450</v>
      </c>
      <c r="F311" s="216" t="s">
        <v>451</v>
      </c>
      <c r="G311" s="217" t="s">
        <v>221</v>
      </c>
      <c r="H311" s="218">
        <v>20</v>
      </c>
      <c r="I311" s="219"/>
      <c r="J311" s="220">
        <f>ROUND(I311*H311,2)</f>
        <v>0</v>
      </c>
      <c r="K311" s="216" t="s">
        <v>132</v>
      </c>
      <c r="L311" s="44"/>
      <c r="M311" s="221" t="s">
        <v>1</v>
      </c>
      <c r="N311" s="222" t="s">
        <v>41</v>
      </c>
      <c r="O311" s="91"/>
      <c r="P311" s="223">
        <f>O311*H311</f>
        <v>0</v>
      </c>
      <c r="Q311" s="223">
        <v>0.0014400000000000001</v>
      </c>
      <c r="R311" s="223">
        <f>Q311*H311</f>
        <v>0.028800000000000003</v>
      </c>
      <c r="S311" s="223">
        <v>0</v>
      </c>
      <c r="T311" s="22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5" t="s">
        <v>226</v>
      </c>
      <c r="AT311" s="225" t="s">
        <v>128</v>
      </c>
      <c r="AU311" s="225" t="s">
        <v>86</v>
      </c>
      <c r="AY311" s="17" t="s">
        <v>126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7" t="s">
        <v>84</v>
      </c>
      <c r="BK311" s="226">
        <f>ROUND(I311*H311,2)</f>
        <v>0</v>
      </c>
      <c r="BL311" s="17" t="s">
        <v>226</v>
      </c>
      <c r="BM311" s="225" t="s">
        <v>452</v>
      </c>
    </row>
    <row r="312" s="2" customFormat="1">
      <c r="A312" s="38"/>
      <c r="B312" s="39"/>
      <c r="C312" s="40"/>
      <c r="D312" s="229" t="s">
        <v>159</v>
      </c>
      <c r="E312" s="40"/>
      <c r="F312" s="249" t="s">
        <v>373</v>
      </c>
      <c r="G312" s="40"/>
      <c r="H312" s="40"/>
      <c r="I312" s="250"/>
      <c r="J312" s="40"/>
      <c r="K312" s="40"/>
      <c r="L312" s="44"/>
      <c r="M312" s="251"/>
      <c r="N312" s="252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159</v>
      </c>
      <c r="AU312" s="17" t="s">
        <v>86</v>
      </c>
    </row>
    <row r="313" s="14" customFormat="1">
      <c r="A313" s="14"/>
      <c r="B313" s="238"/>
      <c r="C313" s="239"/>
      <c r="D313" s="229" t="s">
        <v>135</v>
      </c>
      <c r="E313" s="240" t="s">
        <v>1</v>
      </c>
      <c r="F313" s="241" t="s">
        <v>255</v>
      </c>
      <c r="G313" s="239"/>
      <c r="H313" s="242">
        <v>20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8" t="s">
        <v>135</v>
      </c>
      <c r="AU313" s="248" t="s">
        <v>86</v>
      </c>
      <c r="AV313" s="14" t="s">
        <v>86</v>
      </c>
      <c r="AW313" s="14" t="s">
        <v>32</v>
      </c>
      <c r="AX313" s="14" t="s">
        <v>84</v>
      </c>
      <c r="AY313" s="248" t="s">
        <v>126</v>
      </c>
    </row>
    <row r="314" s="2" customFormat="1" ht="24.15" customHeight="1">
      <c r="A314" s="38"/>
      <c r="B314" s="39"/>
      <c r="C314" s="214" t="s">
        <v>453</v>
      </c>
      <c r="D314" s="214" t="s">
        <v>128</v>
      </c>
      <c r="E314" s="215" t="s">
        <v>454</v>
      </c>
      <c r="F314" s="216" t="s">
        <v>455</v>
      </c>
      <c r="G314" s="217" t="s">
        <v>221</v>
      </c>
      <c r="H314" s="218">
        <v>20</v>
      </c>
      <c r="I314" s="219"/>
      <c r="J314" s="220">
        <f>ROUND(I314*H314,2)</f>
        <v>0</v>
      </c>
      <c r="K314" s="216" t="s">
        <v>132</v>
      </c>
      <c r="L314" s="44"/>
      <c r="M314" s="221" t="s">
        <v>1</v>
      </c>
      <c r="N314" s="222" t="s">
        <v>41</v>
      </c>
      <c r="O314" s="91"/>
      <c r="P314" s="223">
        <f>O314*H314</f>
        <v>0</v>
      </c>
      <c r="Q314" s="223">
        <v>0.00281</v>
      </c>
      <c r="R314" s="223">
        <f>Q314*H314</f>
        <v>0.0562</v>
      </c>
      <c r="S314" s="223">
        <v>0</v>
      </c>
      <c r="T314" s="22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5" t="s">
        <v>226</v>
      </c>
      <c r="AT314" s="225" t="s">
        <v>128</v>
      </c>
      <c r="AU314" s="225" t="s">
        <v>86</v>
      </c>
      <c r="AY314" s="17" t="s">
        <v>126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7" t="s">
        <v>84</v>
      </c>
      <c r="BK314" s="226">
        <f>ROUND(I314*H314,2)</f>
        <v>0</v>
      </c>
      <c r="BL314" s="17" t="s">
        <v>226</v>
      </c>
      <c r="BM314" s="225" t="s">
        <v>456</v>
      </c>
    </row>
    <row r="315" s="2" customFormat="1">
      <c r="A315" s="38"/>
      <c r="B315" s="39"/>
      <c r="C315" s="40"/>
      <c r="D315" s="229" t="s">
        <v>159</v>
      </c>
      <c r="E315" s="40"/>
      <c r="F315" s="249" t="s">
        <v>373</v>
      </c>
      <c r="G315" s="40"/>
      <c r="H315" s="40"/>
      <c r="I315" s="250"/>
      <c r="J315" s="40"/>
      <c r="K315" s="40"/>
      <c r="L315" s="44"/>
      <c r="M315" s="251"/>
      <c r="N315" s="252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159</v>
      </c>
      <c r="AU315" s="17" t="s">
        <v>86</v>
      </c>
    </row>
    <row r="316" s="14" customFormat="1">
      <c r="A316" s="14"/>
      <c r="B316" s="238"/>
      <c r="C316" s="239"/>
      <c r="D316" s="229" t="s">
        <v>135</v>
      </c>
      <c r="E316" s="240" t="s">
        <v>1</v>
      </c>
      <c r="F316" s="241" t="s">
        <v>255</v>
      </c>
      <c r="G316" s="239"/>
      <c r="H316" s="242">
        <v>20</v>
      </c>
      <c r="I316" s="243"/>
      <c r="J316" s="239"/>
      <c r="K316" s="239"/>
      <c r="L316" s="244"/>
      <c r="M316" s="245"/>
      <c r="N316" s="246"/>
      <c r="O316" s="246"/>
      <c r="P316" s="246"/>
      <c r="Q316" s="246"/>
      <c r="R316" s="246"/>
      <c r="S316" s="246"/>
      <c r="T316" s="24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8" t="s">
        <v>135</v>
      </c>
      <c r="AU316" s="248" t="s">
        <v>86</v>
      </c>
      <c r="AV316" s="14" t="s">
        <v>86</v>
      </c>
      <c r="AW316" s="14" t="s">
        <v>32</v>
      </c>
      <c r="AX316" s="14" t="s">
        <v>84</v>
      </c>
      <c r="AY316" s="248" t="s">
        <v>126</v>
      </c>
    </row>
    <row r="317" s="2" customFormat="1" ht="24.15" customHeight="1">
      <c r="A317" s="38"/>
      <c r="B317" s="39"/>
      <c r="C317" s="214" t="s">
        <v>224</v>
      </c>
      <c r="D317" s="214" t="s">
        <v>128</v>
      </c>
      <c r="E317" s="215" t="s">
        <v>457</v>
      </c>
      <c r="F317" s="216" t="s">
        <v>458</v>
      </c>
      <c r="G317" s="217" t="s">
        <v>221</v>
      </c>
      <c r="H317" s="218">
        <v>50</v>
      </c>
      <c r="I317" s="219"/>
      <c r="J317" s="220">
        <f>ROUND(I317*H317,2)</f>
        <v>0</v>
      </c>
      <c r="K317" s="216" t="s">
        <v>132</v>
      </c>
      <c r="L317" s="44"/>
      <c r="M317" s="221" t="s">
        <v>1</v>
      </c>
      <c r="N317" s="222" t="s">
        <v>41</v>
      </c>
      <c r="O317" s="91"/>
      <c r="P317" s="223">
        <f>O317*H317</f>
        <v>0</v>
      </c>
      <c r="Q317" s="223">
        <v>0.00362</v>
      </c>
      <c r="R317" s="223">
        <f>Q317*H317</f>
        <v>0.18099999999999999</v>
      </c>
      <c r="S317" s="223">
        <v>0</v>
      </c>
      <c r="T317" s="22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5" t="s">
        <v>226</v>
      </c>
      <c r="AT317" s="225" t="s">
        <v>128</v>
      </c>
      <c r="AU317" s="225" t="s">
        <v>86</v>
      </c>
      <c r="AY317" s="17" t="s">
        <v>126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7" t="s">
        <v>84</v>
      </c>
      <c r="BK317" s="226">
        <f>ROUND(I317*H317,2)</f>
        <v>0</v>
      </c>
      <c r="BL317" s="17" t="s">
        <v>226</v>
      </c>
      <c r="BM317" s="225" t="s">
        <v>459</v>
      </c>
    </row>
    <row r="318" s="2" customFormat="1">
      <c r="A318" s="38"/>
      <c r="B318" s="39"/>
      <c r="C318" s="40"/>
      <c r="D318" s="229" t="s">
        <v>159</v>
      </c>
      <c r="E318" s="40"/>
      <c r="F318" s="249" t="s">
        <v>373</v>
      </c>
      <c r="G318" s="40"/>
      <c r="H318" s="40"/>
      <c r="I318" s="250"/>
      <c r="J318" s="40"/>
      <c r="K318" s="40"/>
      <c r="L318" s="44"/>
      <c r="M318" s="251"/>
      <c r="N318" s="252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159</v>
      </c>
      <c r="AU318" s="17" t="s">
        <v>86</v>
      </c>
    </row>
    <row r="319" s="14" customFormat="1">
      <c r="A319" s="14"/>
      <c r="B319" s="238"/>
      <c r="C319" s="239"/>
      <c r="D319" s="229" t="s">
        <v>135</v>
      </c>
      <c r="E319" s="240" t="s">
        <v>1</v>
      </c>
      <c r="F319" s="241" t="s">
        <v>244</v>
      </c>
      <c r="G319" s="239"/>
      <c r="H319" s="242">
        <v>50</v>
      </c>
      <c r="I319" s="243"/>
      <c r="J319" s="239"/>
      <c r="K319" s="239"/>
      <c r="L319" s="244"/>
      <c r="M319" s="245"/>
      <c r="N319" s="246"/>
      <c r="O319" s="246"/>
      <c r="P319" s="246"/>
      <c r="Q319" s="246"/>
      <c r="R319" s="246"/>
      <c r="S319" s="246"/>
      <c r="T319" s="24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8" t="s">
        <v>135</v>
      </c>
      <c r="AU319" s="248" t="s">
        <v>86</v>
      </c>
      <c r="AV319" s="14" t="s">
        <v>86</v>
      </c>
      <c r="AW319" s="14" t="s">
        <v>32</v>
      </c>
      <c r="AX319" s="14" t="s">
        <v>84</v>
      </c>
      <c r="AY319" s="248" t="s">
        <v>126</v>
      </c>
    </row>
    <row r="320" s="2" customFormat="1" ht="24.15" customHeight="1">
      <c r="A320" s="38"/>
      <c r="B320" s="39"/>
      <c r="C320" s="214" t="s">
        <v>460</v>
      </c>
      <c r="D320" s="214" t="s">
        <v>128</v>
      </c>
      <c r="E320" s="215" t="s">
        <v>461</v>
      </c>
      <c r="F320" s="216" t="s">
        <v>462</v>
      </c>
      <c r="G320" s="217" t="s">
        <v>221</v>
      </c>
      <c r="H320" s="218">
        <v>10</v>
      </c>
      <c r="I320" s="219"/>
      <c r="J320" s="220">
        <f>ROUND(I320*H320,2)</f>
        <v>0</v>
      </c>
      <c r="K320" s="216" t="s">
        <v>132</v>
      </c>
      <c r="L320" s="44"/>
      <c r="M320" s="221" t="s">
        <v>1</v>
      </c>
      <c r="N320" s="222" t="s">
        <v>41</v>
      </c>
      <c r="O320" s="91"/>
      <c r="P320" s="223">
        <f>O320*H320</f>
        <v>0</v>
      </c>
      <c r="Q320" s="223">
        <v>0.0061000000000000004</v>
      </c>
      <c r="R320" s="223">
        <f>Q320*H320</f>
        <v>0.061000000000000006</v>
      </c>
      <c r="S320" s="223">
        <v>0</v>
      </c>
      <c r="T320" s="22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5" t="s">
        <v>226</v>
      </c>
      <c r="AT320" s="225" t="s">
        <v>128</v>
      </c>
      <c r="AU320" s="225" t="s">
        <v>86</v>
      </c>
      <c r="AY320" s="17" t="s">
        <v>126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7" t="s">
        <v>84</v>
      </c>
      <c r="BK320" s="226">
        <f>ROUND(I320*H320,2)</f>
        <v>0</v>
      </c>
      <c r="BL320" s="17" t="s">
        <v>226</v>
      </c>
      <c r="BM320" s="225" t="s">
        <v>463</v>
      </c>
    </row>
    <row r="321" s="2" customFormat="1">
      <c r="A321" s="38"/>
      <c r="B321" s="39"/>
      <c r="C321" s="40"/>
      <c r="D321" s="229" t="s">
        <v>159</v>
      </c>
      <c r="E321" s="40"/>
      <c r="F321" s="249" t="s">
        <v>373</v>
      </c>
      <c r="G321" s="40"/>
      <c r="H321" s="40"/>
      <c r="I321" s="250"/>
      <c r="J321" s="40"/>
      <c r="K321" s="40"/>
      <c r="L321" s="44"/>
      <c r="M321" s="251"/>
      <c r="N321" s="252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159</v>
      </c>
      <c r="AU321" s="17" t="s">
        <v>86</v>
      </c>
    </row>
    <row r="322" s="14" customFormat="1">
      <c r="A322" s="14"/>
      <c r="B322" s="238"/>
      <c r="C322" s="239"/>
      <c r="D322" s="229" t="s">
        <v>135</v>
      </c>
      <c r="E322" s="240" t="s">
        <v>1</v>
      </c>
      <c r="F322" s="241" t="s">
        <v>137</v>
      </c>
      <c r="G322" s="239"/>
      <c r="H322" s="242">
        <v>10</v>
      </c>
      <c r="I322" s="243"/>
      <c r="J322" s="239"/>
      <c r="K322" s="239"/>
      <c r="L322" s="244"/>
      <c r="M322" s="245"/>
      <c r="N322" s="246"/>
      <c r="O322" s="246"/>
      <c r="P322" s="246"/>
      <c r="Q322" s="246"/>
      <c r="R322" s="246"/>
      <c r="S322" s="246"/>
      <c r="T322" s="24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8" t="s">
        <v>135</v>
      </c>
      <c r="AU322" s="248" t="s">
        <v>86</v>
      </c>
      <c r="AV322" s="14" t="s">
        <v>86</v>
      </c>
      <c r="AW322" s="14" t="s">
        <v>32</v>
      </c>
      <c r="AX322" s="14" t="s">
        <v>84</v>
      </c>
      <c r="AY322" s="248" t="s">
        <v>126</v>
      </c>
    </row>
    <row r="323" s="2" customFormat="1" ht="37.8" customHeight="1">
      <c r="A323" s="38"/>
      <c r="B323" s="39"/>
      <c r="C323" s="214" t="s">
        <v>464</v>
      </c>
      <c r="D323" s="214" t="s">
        <v>128</v>
      </c>
      <c r="E323" s="215" t="s">
        <v>465</v>
      </c>
      <c r="F323" s="216" t="s">
        <v>466</v>
      </c>
      <c r="G323" s="217" t="s">
        <v>221</v>
      </c>
      <c r="H323" s="218">
        <v>80</v>
      </c>
      <c r="I323" s="219"/>
      <c r="J323" s="220">
        <f>ROUND(I323*H323,2)</f>
        <v>0</v>
      </c>
      <c r="K323" s="216" t="s">
        <v>132</v>
      </c>
      <c r="L323" s="44"/>
      <c r="M323" s="221" t="s">
        <v>1</v>
      </c>
      <c r="N323" s="222" t="s">
        <v>41</v>
      </c>
      <c r="O323" s="91"/>
      <c r="P323" s="223">
        <f>O323*H323</f>
        <v>0</v>
      </c>
      <c r="Q323" s="223">
        <v>5.0000000000000002E-05</v>
      </c>
      <c r="R323" s="223">
        <f>Q323*H323</f>
        <v>0.0040000000000000001</v>
      </c>
      <c r="S323" s="223">
        <v>0</v>
      </c>
      <c r="T323" s="22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5" t="s">
        <v>226</v>
      </c>
      <c r="AT323" s="225" t="s">
        <v>128</v>
      </c>
      <c r="AU323" s="225" t="s">
        <v>86</v>
      </c>
      <c r="AY323" s="17" t="s">
        <v>126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7" t="s">
        <v>84</v>
      </c>
      <c r="BK323" s="226">
        <f>ROUND(I323*H323,2)</f>
        <v>0</v>
      </c>
      <c r="BL323" s="17" t="s">
        <v>226</v>
      </c>
      <c r="BM323" s="225" t="s">
        <v>467</v>
      </c>
    </row>
    <row r="324" s="13" customFormat="1">
      <c r="A324" s="13"/>
      <c r="B324" s="227"/>
      <c r="C324" s="228"/>
      <c r="D324" s="229" t="s">
        <v>135</v>
      </c>
      <c r="E324" s="230" t="s">
        <v>1</v>
      </c>
      <c r="F324" s="231" t="s">
        <v>468</v>
      </c>
      <c r="G324" s="228"/>
      <c r="H324" s="230" t="s">
        <v>1</v>
      </c>
      <c r="I324" s="232"/>
      <c r="J324" s="228"/>
      <c r="K324" s="228"/>
      <c r="L324" s="233"/>
      <c r="M324" s="234"/>
      <c r="N324" s="235"/>
      <c r="O324" s="235"/>
      <c r="P324" s="235"/>
      <c r="Q324" s="235"/>
      <c r="R324" s="235"/>
      <c r="S324" s="235"/>
      <c r="T324" s="23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7" t="s">
        <v>135</v>
      </c>
      <c r="AU324" s="237" t="s">
        <v>86</v>
      </c>
      <c r="AV324" s="13" t="s">
        <v>84</v>
      </c>
      <c r="AW324" s="13" t="s">
        <v>32</v>
      </c>
      <c r="AX324" s="13" t="s">
        <v>76</v>
      </c>
      <c r="AY324" s="237" t="s">
        <v>126</v>
      </c>
    </row>
    <row r="325" s="14" customFormat="1">
      <c r="A325" s="14"/>
      <c r="B325" s="238"/>
      <c r="C325" s="239"/>
      <c r="D325" s="229" t="s">
        <v>135</v>
      </c>
      <c r="E325" s="240" t="s">
        <v>1</v>
      </c>
      <c r="F325" s="241" t="s">
        <v>469</v>
      </c>
      <c r="G325" s="239"/>
      <c r="H325" s="242">
        <v>80</v>
      </c>
      <c r="I325" s="243"/>
      <c r="J325" s="239"/>
      <c r="K325" s="239"/>
      <c r="L325" s="244"/>
      <c r="M325" s="245"/>
      <c r="N325" s="246"/>
      <c r="O325" s="246"/>
      <c r="P325" s="246"/>
      <c r="Q325" s="246"/>
      <c r="R325" s="246"/>
      <c r="S325" s="246"/>
      <c r="T325" s="24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8" t="s">
        <v>135</v>
      </c>
      <c r="AU325" s="248" t="s">
        <v>86</v>
      </c>
      <c r="AV325" s="14" t="s">
        <v>86</v>
      </c>
      <c r="AW325" s="14" t="s">
        <v>32</v>
      </c>
      <c r="AX325" s="14" t="s">
        <v>84</v>
      </c>
      <c r="AY325" s="248" t="s">
        <v>126</v>
      </c>
    </row>
    <row r="326" s="2" customFormat="1" ht="37.8" customHeight="1">
      <c r="A326" s="38"/>
      <c r="B326" s="39"/>
      <c r="C326" s="214" t="s">
        <v>470</v>
      </c>
      <c r="D326" s="214" t="s">
        <v>128</v>
      </c>
      <c r="E326" s="215" t="s">
        <v>471</v>
      </c>
      <c r="F326" s="216" t="s">
        <v>472</v>
      </c>
      <c r="G326" s="217" t="s">
        <v>221</v>
      </c>
      <c r="H326" s="218">
        <v>43</v>
      </c>
      <c r="I326" s="219"/>
      <c r="J326" s="220">
        <f>ROUND(I326*H326,2)</f>
        <v>0</v>
      </c>
      <c r="K326" s="216" t="s">
        <v>132</v>
      </c>
      <c r="L326" s="44"/>
      <c r="M326" s="221" t="s">
        <v>1</v>
      </c>
      <c r="N326" s="222" t="s">
        <v>41</v>
      </c>
      <c r="O326" s="91"/>
      <c r="P326" s="223">
        <f>O326*H326</f>
        <v>0</v>
      </c>
      <c r="Q326" s="223">
        <v>6.9999999999999994E-05</v>
      </c>
      <c r="R326" s="223">
        <f>Q326*H326</f>
        <v>0.0030099999999999997</v>
      </c>
      <c r="S326" s="223">
        <v>0</v>
      </c>
      <c r="T326" s="22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5" t="s">
        <v>226</v>
      </c>
      <c r="AT326" s="225" t="s">
        <v>128</v>
      </c>
      <c r="AU326" s="225" t="s">
        <v>86</v>
      </c>
      <c r="AY326" s="17" t="s">
        <v>126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7" t="s">
        <v>84</v>
      </c>
      <c r="BK326" s="226">
        <f>ROUND(I326*H326,2)</f>
        <v>0</v>
      </c>
      <c r="BL326" s="17" t="s">
        <v>226</v>
      </c>
      <c r="BM326" s="225" t="s">
        <v>473</v>
      </c>
    </row>
    <row r="327" s="13" customFormat="1">
      <c r="A327" s="13"/>
      <c r="B327" s="227"/>
      <c r="C327" s="228"/>
      <c r="D327" s="229" t="s">
        <v>135</v>
      </c>
      <c r="E327" s="230" t="s">
        <v>1</v>
      </c>
      <c r="F327" s="231" t="s">
        <v>468</v>
      </c>
      <c r="G327" s="228"/>
      <c r="H327" s="230" t="s">
        <v>1</v>
      </c>
      <c r="I327" s="232"/>
      <c r="J327" s="228"/>
      <c r="K327" s="228"/>
      <c r="L327" s="233"/>
      <c r="M327" s="234"/>
      <c r="N327" s="235"/>
      <c r="O327" s="235"/>
      <c r="P327" s="235"/>
      <c r="Q327" s="235"/>
      <c r="R327" s="235"/>
      <c r="S327" s="235"/>
      <c r="T327" s="23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7" t="s">
        <v>135</v>
      </c>
      <c r="AU327" s="237" t="s">
        <v>86</v>
      </c>
      <c r="AV327" s="13" t="s">
        <v>84</v>
      </c>
      <c r="AW327" s="13" t="s">
        <v>32</v>
      </c>
      <c r="AX327" s="13" t="s">
        <v>76</v>
      </c>
      <c r="AY327" s="237" t="s">
        <v>126</v>
      </c>
    </row>
    <row r="328" s="14" customFormat="1">
      <c r="A328" s="14"/>
      <c r="B328" s="238"/>
      <c r="C328" s="239"/>
      <c r="D328" s="229" t="s">
        <v>135</v>
      </c>
      <c r="E328" s="240" t="s">
        <v>1</v>
      </c>
      <c r="F328" s="241" t="s">
        <v>378</v>
      </c>
      <c r="G328" s="239"/>
      <c r="H328" s="242">
        <v>43</v>
      </c>
      <c r="I328" s="243"/>
      <c r="J328" s="239"/>
      <c r="K328" s="239"/>
      <c r="L328" s="244"/>
      <c r="M328" s="245"/>
      <c r="N328" s="246"/>
      <c r="O328" s="246"/>
      <c r="P328" s="246"/>
      <c r="Q328" s="246"/>
      <c r="R328" s="246"/>
      <c r="S328" s="246"/>
      <c r="T328" s="24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8" t="s">
        <v>135</v>
      </c>
      <c r="AU328" s="248" t="s">
        <v>86</v>
      </c>
      <c r="AV328" s="14" t="s">
        <v>86</v>
      </c>
      <c r="AW328" s="14" t="s">
        <v>32</v>
      </c>
      <c r="AX328" s="14" t="s">
        <v>84</v>
      </c>
      <c r="AY328" s="248" t="s">
        <v>126</v>
      </c>
    </row>
    <row r="329" s="2" customFormat="1" ht="37.8" customHeight="1">
      <c r="A329" s="38"/>
      <c r="B329" s="39"/>
      <c r="C329" s="214" t="s">
        <v>474</v>
      </c>
      <c r="D329" s="214" t="s">
        <v>128</v>
      </c>
      <c r="E329" s="215" t="s">
        <v>475</v>
      </c>
      <c r="F329" s="216" t="s">
        <v>476</v>
      </c>
      <c r="G329" s="217" t="s">
        <v>221</v>
      </c>
      <c r="H329" s="218">
        <v>35</v>
      </c>
      <c r="I329" s="219"/>
      <c r="J329" s="220">
        <f>ROUND(I329*H329,2)</f>
        <v>0</v>
      </c>
      <c r="K329" s="216" t="s">
        <v>132</v>
      </c>
      <c r="L329" s="44"/>
      <c r="M329" s="221" t="s">
        <v>1</v>
      </c>
      <c r="N329" s="222" t="s">
        <v>41</v>
      </c>
      <c r="O329" s="91"/>
      <c r="P329" s="223">
        <f>O329*H329</f>
        <v>0</v>
      </c>
      <c r="Q329" s="223">
        <v>8.0000000000000007E-05</v>
      </c>
      <c r="R329" s="223">
        <f>Q329*H329</f>
        <v>0.0028000000000000004</v>
      </c>
      <c r="S329" s="223">
        <v>0</v>
      </c>
      <c r="T329" s="22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5" t="s">
        <v>226</v>
      </c>
      <c r="AT329" s="225" t="s">
        <v>128</v>
      </c>
      <c r="AU329" s="225" t="s">
        <v>86</v>
      </c>
      <c r="AY329" s="17" t="s">
        <v>126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7" t="s">
        <v>84</v>
      </c>
      <c r="BK329" s="226">
        <f>ROUND(I329*H329,2)</f>
        <v>0</v>
      </c>
      <c r="BL329" s="17" t="s">
        <v>226</v>
      </c>
      <c r="BM329" s="225" t="s">
        <v>477</v>
      </c>
    </row>
    <row r="330" s="13" customFormat="1">
      <c r="A330" s="13"/>
      <c r="B330" s="227"/>
      <c r="C330" s="228"/>
      <c r="D330" s="229" t="s">
        <v>135</v>
      </c>
      <c r="E330" s="230" t="s">
        <v>1</v>
      </c>
      <c r="F330" s="231" t="s">
        <v>468</v>
      </c>
      <c r="G330" s="228"/>
      <c r="H330" s="230" t="s">
        <v>1</v>
      </c>
      <c r="I330" s="232"/>
      <c r="J330" s="228"/>
      <c r="K330" s="228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135</v>
      </c>
      <c r="AU330" s="237" t="s">
        <v>86</v>
      </c>
      <c r="AV330" s="13" t="s">
        <v>84</v>
      </c>
      <c r="AW330" s="13" t="s">
        <v>32</v>
      </c>
      <c r="AX330" s="13" t="s">
        <v>76</v>
      </c>
      <c r="AY330" s="237" t="s">
        <v>126</v>
      </c>
    </row>
    <row r="331" s="14" customFormat="1">
      <c r="A331" s="14"/>
      <c r="B331" s="238"/>
      <c r="C331" s="239"/>
      <c r="D331" s="229" t="s">
        <v>135</v>
      </c>
      <c r="E331" s="240" t="s">
        <v>1</v>
      </c>
      <c r="F331" s="241" t="s">
        <v>330</v>
      </c>
      <c r="G331" s="239"/>
      <c r="H331" s="242">
        <v>35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8" t="s">
        <v>135</v>
      </c>
      <c r="AU331" s="248" t="s">
        <v>86</v>
      </c>
      <c r="AV331" s="14" t="s">
        <v>86</v>
      </c>
      <c r="AW331" s="14" t="s">
        <v>32</v>
      </c>
      <c r="AX331" s="14" t="s">
        <v>84</v>
      </c>
      <c r="AY331" s="248" t="s">
        <v>126</v>
      </c>
    </row>
    <row r="332" s="2" customFormat="1" ht="37.8" customHeight="1">
      <c r="A332" s="38"/>
      <c r="B332" s="39"/>
      <c r="C332" s="214" t="s">
        <v>387</v>
      </c>
      <c r="D332" s="214" t="s">
        <v>128</v>
      </c>
      <c r="E332" s="215" t="s">
        <v>478</v>
      </c>
      <c r="F332" s="216" t="s">
        <v>479</v>
      </c>
      <c r="G332" s="217" t="s">
        <v>221</v>
      </c>
      <c r="H332" s="218">
        <v>160</v>
      </c>
      <c r="I332" s="219"/>
      <c r="J332" s="220">
        <f>ROUND(I332*H332,2)</f>
        <v>0</v>
      </c>
      <c r="K332" s="216" t="s">
        <v>132</v>
      </c>
      <c r="L332" s="44"/>
      <c r="M332" s="221" t="s">
        <v>1</v>
      </c>
      <c r="N332" s="222" t="s">
        <v>41</v>
      </c>
      <c r="O332" s="91"/>
      <c r="P332" s="223">
        <f>O332*H332</f>
        <v>0</v>
      </c>
      <c r="Q332" s="223">
        <v>0.00020000000000000001</v>
      </c>
      <c r="R332" s="223">
        <f>Q332*H332</f>
        <v>0.032000000000000001</v>
      </c>
      <c r="S332" s="223">
        <v>0</v>
      </c>
      <c r="T332" s="22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5" t="s">
        <v>226</v>
      </c>
      <c r="AT332" s="225" t="s">
        <v>128</v>
      </c>
      <c r="AU332" s="225" t="s">
        <v>86</v>
      </c>
      <c r="AY332" s="17" t="s">
        <v>126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7" t="s">
        <v>84</v>
      </c>
      <c r="BK332" s="226">
        <f>ROUND(I332*H332,2)</f>
        <v>0</v>
      </c>
      <c r="BL332" s="17" t="s">
        <v>226</v>
      </c>
      <c r="BM332" s="225" t="s">
        <v>480</v>
      </c>
    </row>
    <row r="333" s="13" customFormat="1">
      <c r="A333" s="13"/>
      <c r="B333" s="227"/>
      <c r="C333" s="228"/>
      <c r="D333" s="229" t="s">
        <v>135</v>
      </c>
      <c r="E333" s="230" t="s">
        <v>1</v>
      </c>
      <c r="F333" s="231" t="s">
        <v>481</v>
      </c>
      <c r="G333" s="228"/>
      <c r="H333" s="230" t="s">
        <v>1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135</v>
      </c>
      <c r="AU333" s="237" t="s">
        <v>86</v>
      </c>
      <c r="AV333" s="13" t="s">
        <v>84</v>
      </c>
      <c r="AW333" s="13" t="s">
        <v>32</v>
      </c>
      <c r="AX333" s="13" t="s">
        <v>76</v>
      </c>
      <c r="AY333" s="237" t="s">
        <v>126</v>
      </c>
    </row>
    <row r="334" s="14" customFormat="1">
      <c r="A334" s="14"/>
      <c r="B334" s="238"/>
      <c r="C334" s="239"/>
      <c r="D334" s="229" t="s">
        <v>135</v>
      </c>
      <c r="E334" s="240" t="s">
        <v>1</v>
      </c>
      <c r="F334" s="241" t="s">
        <v>482</v>
      </c>
      <c r="G334" s="239"/>
      <c r="H334" s="242">
        <v>160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8" t="s">
        <v>135</v>
      </c>
      <c r="AU334" s="248" t="s">
        <v>86</v>
      </c>
      <c r="AV334" s="14" t="s">
        <v>86</v>
      </c>
      <c r="AW334" s="14" t="s">
        <v>32</v>
      </c>
      <c r="AX334" s="14" t="s">
        <v>84</v>
      </c>
      <c r="AY334" s="248" t="s">
        <v>126</v>
      </c>
    </row>
    <row r="335" s="2" customFormat="1" ht="37.8" customHeight="1">
      <c r="A335" s="38"/>
      <c r="B335" s="39"/>
      <c r="C335" s="214" t="s">
        <v>483</v>
      </c>
      <c r="D335" s="214" t="s">
        <v>128</v>
      </c>
      <c r="E335" s="215" t="s">
        <v>484</v>
      </c>
      <c r="F335" s="216" t="s">
        <v>485</v>
      </c>
      <c r="G335" s="217" t="s">
        <v>221</v>
      </c>
      <c r="H335" s="218">
        <v>66</v>
      </c>
      <c r="I335" s="219"/>
      <c r="J335" s="220">
        <f>ROUND(I335*H335,2)</f>
        <v>0</v>
      </c>
      <c r="K335" s="216" t="s">
        <v>132</v>
      </c>
      <c r="L335" s="44"/>
      <c r="M335" s="221" t="s">
        <v>1</v>
      </c>
      <c r="N335" s="222" t="s">
        <v>41</v>
      </c>
      <c r="O335" s="91"/>
      <c r="P335" s="223">
        <f>O335*H335</f>
        <v>0</v>
      </c>
      <c r="Q335" s="223">
        <v>0.00024000000000000001</v>
      </c>
      <c r="R335" s="223">
        <f>Q335*H335</f>
        <v>0.01584</v>
      </c>
      <c r="S335" s="223">
        <v>0</v>
      </c>
      <c r="T335" s="22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5" t="s">
        <v>226</v>
      </c>
      <c r="AT335" s="225" t="s">
        <v>128</v>
      </c>
      <c r="AU335" s="225" t="s">
        <v>86</v>
      </c>
      <c r="AY335" s="17" t="s">
        <v>126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7" t="s">
        <v>84</v>
      </c>
      <c r="BK335" s="226">
        <f>ROUND(I335*H335,2)</f>
        <v>0</v>
      </c>
      <c r="BL335" s="17" t="s">
        <v>226</v>
      </c>
      <c r="BM335" s="225" t="s">
        <v>486</v>
      </c>
    </row>
    <row r="336" s="13" customFormat="1">
      <c r="A336" s="13"/>
      <c r="B336" s="227"/>
      <c r="C336" s="228"/>
      <c r="D336" s="229" t="s">
        <v>135</v>
      </c>
      <c r="E336" s="230" t="s">
        <v>1</v>
      </c>
      <c r="F336" s="231" t="s">
        <v>481</v>
      </c>
      <c r="G336" s="228"/>
      <c r="H336" s="230" t="s">
        <v>1</v>
      </c>
      <c r="I336" s="232"/>
      <c r="J336" s="228"/>
      <c r="K336" s="228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135</v>
      </c>
      <c r="AU336" s="237" t="s">
        <v>86</v>
      </c>
      <c r="AV336" s="13" t="s">
        <v>84</v>
      </c>
      <c r="AW336" s="13" t="s">
        <v>32</v>
      </c>
      <c r="AX336" s="13" t="s">
        <v>76</v>
      </c>
      <c r="AY336" s="237" t="s">
        <v>126</v>
      </c>
    </row>
    <row r="337" s="14" customFormat="1">
      <c r="A337" s="14"/>
      <c r="B337" s="238"/>
      <c r="C337" s="239"/>
      <c r="D337" s="229" t="s">
        <v>135</v>
      </c>
      <c r="E337" s="240" t="s">
        <v>1</v>
      </c>
      <c r="F337" s="241" t="s">
        <v>483</v>
      </c>
      <c r="G337" s="239"/>
      <c r="H337" s="242">
        <v>66</v>
      </c>
      <c r="I337" s="243"/>
      <c r="J337" s="239"/>
      <c r="K337" s="239"/>
      <c r="L337" s="244"/>
      <c r="M337" s="245"/>
      <c r="N337" s="246"/>
      <c r="O337" s="246"/>
      <c r="P337" s="246"/>
      <c r="Q337" s="246"/>
      <c r="R337" s="246"/>
      <c r="S337" s="246"/>
      <c r="T337" s="24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8" t="s">
        <v>135</v>
      </c>
      <c r="AU337" s="248" t="s">
        <v>86</v>
      </c>
      <c r="AV337" s="14" t="s">
        <v>86</v>
      </c>
      <c r="AW337" s="14" t="s">
        <v>32</v>
      </c>
      <c r="AX337" s="14" t="s">
        <v>84</v>
      </c>
      <c r="AY337" s="248" t="s">
        <v>126</v>
      </c>
    </row>
    <row r="338" s="2" customFormat="1" ht="37.8" customHeight="1">
      <c r="A338" s="38"/>
      <c r="B338" s="39"/>
      <c r="C338" s="214" t="s">
        <v>487</v>
      </c>
      <c r="D338" s="214" t="s">
        <v>128</v>
      </c>
      <c r="E338" s="215" t="s">
        <v>488</v>
      </c>
      <c r="F338" s="216" t="s">
        <v>489</v>
      </c>
      <c r="G338" s="217" t="s">
        <v>221</v>
      </c>
      <c r="H338" s="218">
        <v>25</v>
      </c>
      <c r="I338" s="219"/>
      <c r="J338" s="220">
        <f>ROUND(I338*H338,2)</f>
        <v>0</v>
      </c>
      <c r="K338" s="216" t="s">
        <v>132</v>
      </c>
      <c r="L338" s="44"/>
      <c r="M338" s="221" t="s">
        <v>1</v>
      </c>
      <c r="N338" s="222" t="s">
        <v>41</v>
      </c>
      <c r="O338" s="91"/>
      <c r="P338" s="223">
        <f>O338*H338</f>
        <v>0</v>
      </c>
      <c r="Q338" s="223">
        <v>0.00027</v>
      </c>
      <c r="R338" s="223">
        <f>Q338*H338</f>
        <v>0.0067499999999999999</v>
      </c>
      <c r="S338" s="223">
        <v>0</v>
      </c>
      <c r="T338" s="22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5" t="s">
        <v>226</v>
      </c>
      <c r="AT338" s="225" t="s">
        <v>128</v>
      </c>
      <c r="AU338" s="225" t="s">
        <v>86</v>
      </c>
      <c r="AY338" s="17" t="s">
        <v>126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7" t="s">
        <v>84</v>
      </c>
      <c r="BK338" s="226">
        <f>ROUND(I338*H338,2)</f>
        <v>0</v>
      </c>
      <c r="BL338" s="17" t="s">
        <v>226</v>
      </c>
      <c r="BM338" s="225" t="s">
        <v>490</v>
      </c>
    </row>
    <row r="339" s="13" customFormat="1">
      <c r="A339" s="13"/>
      <c r="B339" s="227"/>
      <c r="C339" s="228"/>
      <c r="D339" s="229" t="s">
        <v>135</v>
      </c>
      <c r="E339" s="230" t="s">
        <v>1</v>
      </c>
      <c r="F339" s="231" t="s">
        <v>491</v>
      </c>
      <c r="G339" s="228"/>
      <c r="H339" s="230" t="s">
        <v>1</v>
      </c>
      <c r="I339" s="232"/>
      <c r="J339" s="228"/>
      <c r="K339" s="228"/>
      <c r="L339" s="233"/>
      <c r="M339" s="234"/>
      <c r="N339" s="235"/>
      <c r="O339" s="235"/>
      <c r="P339" s="235"/>
      <c r="Q339" s="235"/>
      <c r="R339" s="235"/>
      <c r="S339" s="235"/>
      <c r="T339" s="23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7" t="s">
        <v>135</v>
      </c>
      <c r="AU339" s="237" t="s">
        <v>86</v>
      </c>
      <c r="AV339" s="13" t="s">
        <v>84</v>
      </c>
      <c r="AW339" s="13" t="s">
        <v>32</v>
      </c>
      <c r="AX339" s="13" t="s">
        <v>76</v>
      </c>
      <c r="AY339" s="237" t="s">
        <v>126</v>
      </c>
    </row>
    <row r="340" s="14" customFormat="1">
      <c r="A340" s="14"/>
      <c r="B340" s="238"/>
      <c r="C340" s="239"/>
      <c r="D340" s="229" t="s">
        <v>135</v>
      </c>
      <c r="E340" s="240" t="s">
        <v>1</v>
      </c>
      <c r="F340" s="241" t="s">
        <v>280</v>
      </c>
      <c r="G340" s="239"/>
      <c r="H340" s="242">
        <v>25</v>
      </c>
      <c r="I340" s="243"/>
      <c r="J340" s="239"/>
      <c r="K340" s="239"/>
      <c r="L340" s="244"/>
      <c r="M340" s="245"/>
      <c r="N340" s="246"/>
      <c r="O340" s="246"/>
      <c r="P340" s="246"/>
      <c r="Q340" s="246"/>
      <c r="R340" s="246"/>
      <c r="S340" s="246"/>
      <c r="T340" s="24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8" t="s">
        <v>135</v>
      </c>
      <c r="AU340" s="248" t="s">
        <v>86</v>
      </c>
      <c r="AV340" s="14" t="s">
        <v>86</v>
      </c>
      <c r="AW340" s="14" t="s">
        <v>32</v>
      </c>
      <c r="AX340" s="14" t="s">
        <v>84</v>
      </c>
      <c r="AY340" s="248" t="s">
        <v>126</v>
      </c>
    </row>
    <row r="341" s="2" customFormat="1" ht="16.5" customHeight="1">
      <c r="A341" s="38"/>
      <c r="B341" s="39"/>
      <c r="C341" s="253" t="s">
        <v>492</v>
      </c>
      <c r="D341" s="253" t="s">
        <v>197</v>
      </c>
      <c r="E341" s="254" t="s">
        <v>493</v>
      </c>
      <c r="F341" s="255" t="s">
        <v>494</v>
      </c>
      <c r="G341" s="256" t="s">
        <v>277</v>
      </c>
      <c r="H341" s="257">
        <v>40</v>
      </c>
      <c r="I341" s="258"/>
      <c r="J341" s="259">
        <f>ROUND(I341*H341,2)</f>
        <v>0</v>
      </c>
      <c r="K341" s="255" t="s">
        <v>132</v>
      </c>
      <c r="L341" s="260"/>
      <c r="M341" s="261" t="s">
        <v>1</v>
      </c>
      <c r="N341" s="262" t="s">
        <v>41</v>
      </c>
      <c r="O341" s="91"/>
      <c r="P341" s="223">
        <f>O341*H341</f>
        <v>0</v>
      </c>
      <c r="Q341" s="223">
        <v>0.00050000000000000001</v>
      </c>
      <c r="R341" s="223">
        <f>Q341*H341</f>
        <v>0.02</v>
      </c>
      <c r="S341" s="223">
        <v>0</v>
      </c>
      <c r="T341" s="224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5" t="s">
        <v>312</v>
      </c>
      <c r="AT341" s="225" t="s">
        <v>197</v>
      </c>
      <c r="AU341" s="225" t="s">
        <v>86</v>
      </c>
      <c r="AY341" s="17" t="s">
        <v>126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7" t="s">
        <v>84</v>
      </c>
      <c r="BK341" s="226">
        <f>ROUND(I341*H341,2)</f>
        <v>0</v>
      </c>
      <c r="BL341" s="17" t="s">
        <v>226</v>
      </c>
      <c r="BM341" s="225" t="s">
        <v>495</v>
      </c>
    </row>
    <row r="342" s="2" customFormat="1">
      <c r="A342" s="38"/>
      <c r="B342" s="39"/>
      <c r="C342" s="40"/>
      <c r="D342" s="229" t="s">
        <v>159</v>
      </c>
      <c r="E342" s="40"/>
      <c r="F342" s="249" t="s">
        <v>382</v>
      </c>
      <c r="G342" s="40"/>
      <c r="H342" s="40"/>
      <c r="I342" s="250"/>
      <c r="J342" s="40"/>
      <c r="K342" s="40"/>
      <c r="L342" s="44"/>
      <c r="M342" s="251"/>
      <c r="N342" s="252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159</v>
      </c>
      <c r="AU342" s="17" t="s">
        <v>86</v>
      </c>
    </row>
    <row r="343" s="14" customFormat="1">
      <c r="A343" s="14"/>
      <c r="B343" s="238"/>
      <c r="C343" s="239"/>
      <c r="D343" s="229" t="s">
        <v>135</v>
      </c>
      <c r="E343" s="240" t="s">
        <v>1</v>
      </c>
      <c r="F343" s="241" t="s">
        <v>364</v>
      </c>
      <c r="G343" s="239"/>
      <c r="H343" s="242">
        <v>40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8" t="s">
        <v>135</v>
      </c>
      <c r="AU343" s="248" t="s">
        <v>86</v>
      </c>
      <c r="AV343" s="14" t="s">
        <v>86</v>
      </c>
      <c r="AW343" s="14" t="s">
        <v>32</v>
      </c>
      <c r="AX343" s="14" t="s">
        <v>84</v>
      </c>
      <c r="AY343" s="248" t="s">
        <v>126</v>
      </c>
    </row>
    <row r="344" s="2" customFormat="1" ht="21.75" customHeight="1">
      <c r="A344" s="38"/>
      <c r="B344" s="39"/>
      <c r="C344" s="214" t="s">
        <v>496</v>
      </c>
      <c r="D344" s="214" t="s">
        <v>128</v>
      </c>
      <c r="E344" s="215" t="s">
        <v>497</v>
      </c>
      <c r="F344" s="216" t="s">
        <v>498</v>
      </c>
      <c r="G344" s="217" t="s">
        <v>277</v>
      </c>
      <c r="H344" s="218">
        <v>35</v>
      </c>
      <c r="I344" s="219"/>
      <c r="J344" s="220">
        <f>ROUND(I344*H344,2)</f>
        <v>0</v>
      </c>
      <c r="K344" s="216" t="s">
        <v>132</v>
      </c>
      <c r="L344" s="44"/>
      <c r="M344" s="221" t="s">
        <v>1</v>
      </c>
      <c r="N344" s="222" t="s">
        <v>41</v>
      </c>
      <c r="O344" s="91"/>
      <c r="P344" s="223">
        <f>O344*H344</f>
        <v>0</v>
      </c>
      <c r="Q344" s="223">
        <v>0.00012999999999999999</v>
      </c>
      <c r="R344" s="223">
        <f>Q344*H344</f>
        <v>0.0045499999999999994</v>
      </c>
      <c r="S344" s="223">
        <v>0</v>
      </c>
      <c r="T344" s="22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5" t="s">
        <v>226</v>
      </c>
      <c r="AT344" s="225" t="s">
        <v>128</v>
      </c>
      <c r="AU344" s="225" t="s">
        <v>86</v>
      </c>
      <c r="AY344" s="17" t="s">
        <v>126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7" t="s">
        <v>84</v>
      </c>
      <c r="BK344" s="226">
        <f>ROUND(I344*H344,2)</f>
        <v>0</v>
      </c>
      <c r="BL344" s="17" t="s">
        <v>226</v>
      </c>
      <c r="BM344" s="225" t="s">
        <v>499</v>
      </c>
    </row>
    <row r="345" s="2" customFormat="1">
      <c r="A345" s="38"/>
      <c r="B345" s="39"/>
      <c r="C345" s="40"/>
      <c r="D345" s="229" t="s">
        <v>159</v>
      </c>
      <c r="E345" s="40"/>
      <c r="F345" s="249" t="s">
        <v>500</v>
      </c>
      <c r="G345" s="40"/>
      <c r="H345" s="40"/>
      <c r="I345" s="250"/>
      <c r="J345" s="40"/>
      <c r="K345" s="40"/>
      <c r="L345" s="44"/>
      <c r="M345" s="251"/>
      <c r="N345" s="252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159</v>
      </c>
      <c r="AU345" s="17" t="s">
        <v>86</v>
      </c>
    </row>
    <row r="346" s="14" customFormat="1">
      <c r="A346" s="14"/>
      <c r="B346" s="238"/>
      <c r="C346" s="239"/>
      <c r="D346" s="229" t="s">
        <v>135</v>
      </c>
      <c r="E346" s="240" t="s">
        <v>1</v>
      </c>
      <c r="F346" s="241" t="s">
        <v>330</v>
      </c>
      <c r="G346" s="239"/>
      <c r="H346" s="242">
        <v>35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8" t="s">
        <v>135</v>
      </c>
      <c r="AU346" s="248" t="s">
        <v>86</v>
      </c>
      <c r="AV346" s="14" t="s">
        <v>86</v>
      </c>
      <c r="AW346" s="14" t="s">
        <v>32</v>
      </c>
      <c r="AX346" s="14" t="s">
        <v>84</v>
      </c>
      <c r="AY346" s="248" t="s">
        <v>126</v>
      </c>
    </row>
    <row r="347" s="2" customFormat="1" ht="16.5" customHeight="1">
      <c r="A347" s="38"/>
      <c r="B347" s="39"/>
      <c r="C347" s="214" t="s">
        <v>448</v>
      </c>
      <c r="D347" s="214" t="s">
        <v>128</v>
      </c>
      <c r="E347" s="215" t="s">
        <v>501</v>
      </c>
      <c r="F347" s="216" t="s">
        <v>502</v>
      </c>
      <c r="G347" s="217" t="s">
        <v>503</v>
      </c>
      <c r="H347" s="218">
        <v>4</v>
      </c>
      <c r="I347" s="219"/>
      <c r="J347" s="220">
        <f>ROUND(I347*H347,2)</f>
        <v>0</v>
      </c>
      <c r="K347" s="216" t="s">
        <v>132</v>
      </c>
      <c r="L347" s="44"/>
      <c r="M347" s="221" t="s">
        <v>1</v>
      </c>
      <c r="N347" s="222" t="s">
        <v>41</v>
      </c>
      <c r="O347" s="91"/>
      <c r="P347" s="223">
        <f>O347*H347</f>
        <v>0</v>
      </c>
      <c r="Q347" s="223">
        <v>0.00025000000000000001</v>
      </c>
      <c r="R347" s="223">
        <f>Q347*H347</f>
        <v>0.001</v>
      </c>
      <c r="S347" s="223">
        <v>0</v>
      </c>
      <c r="T347" s="22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5" t="s">
        <v>226</v>
      </c>
      <c r="AT347" s="225" t="s">
        <v>128</v>
      </c>
      <c r="AU347" s="225" t="s">
        <v>86</v>
      </c>
      <c r="AY347" s="17" t="s">
        <v>126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7" t="s">
        <v>84</v>
      </c>
      <c r="BK347" s="226">
        <f>ROUND(I347*H347,2)</f>
        <v>0</v>
      </c>
      <c r="BL347" s="17" t="s">
        <v>226</v>
      </c>
      <c r="BM347" s="225" t="s">
        <v>504</v>
      </c>
    </row>
    <row r="348" s="14" customFormat="1">
      <c r="A348" s="14"/>
      <c r="B348" s="238"/>
      <c r="C348" s="239"/>
      <c r="D348" s="229" t="s">
        <v>135</v>
      </c>
      <c r="E348" s="240" t="s">
        <v>1</v>
      </c>
      <c r="F348" s="241" t="s">
        <v>133</v>
      </c>
      <c r="G348" s="239"/>
      <c r="H348" s="242">
        <v>4</v>
      </c>
      <c r="I348" s="243"/>
      <c r="J348" s="239"/>
      <c r="K348" s="239"/>
      <c r="L348" s="244"/>
      <c r="M348" s="245"/>
      <c r="N348" s="246"/>
      <c r="O348" s="246"/>
      <c r="P348" s="246"/>
      <c r="Q348" s="246"/>
      <c r="R348" s="246"/>
      <c r="S348" s="246"/>
      <c r="T348" s="24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8" t="s">
        <v>135</v>
      </c>
      <c r="AU348" s="248" t="s">
        <v>86</v>
      </c>
      <c r="AV348" s="14" t="s">
        <v>86</v>
      </c>
      <c r="AW348" s="14" t="s">
        <v>32</v>
      </c>
      <c r="AX348" s="14" t="s">
        <v>84</v>
      </c>
      <c r="AY348" s="248" t="s">
        <v>126</v>
      </c>
    </row>
    <row r="349" s="2" customFormat="1" ht="24.15" customHeight="1">
      <c r="A349" s="38"/>
      <c r="B349" s="39"/>
      <c r="C349" s="214" t="s">
        <v>505</v>
      </c>
      <c r="D349" s="214" t="s">
        <v>128</v>
      </c>
      <c r="E349" s="215" t="s">
        <v>506</v>
      </c>
      <c r="F349" s="216" t="s">
        <v>507</v>
      </c>
      <c r="G349" s="217" t="s">
        <v>277</v>
      </c>
      <c r="H349" s="218">
        <v>10</v>
      </c>
      <c r="I349" s="219"/>
      <c r="J349" s="220">
        <f>ROUND(I349*H349,2)</f>
        <v>0</v>
      </c>
      <c r="K349" s="216" t="s">
        <v>132</v>
      </c>
      <c r="L349" s="44"/>
      <c r="M349" s="221" t="s">
        <v>1</v>
      </c>
      <c r="N349" s="222" t="s">
        <v>41</v>
      </c>
      <c r="O349" s="91"/>
      <c r="P349" s="223">
        <f>O349*H349</f>
        <v>0</v>
      </c>
      <c r="Q349" s="223">
        <v>0.00022000000000000001</v>
      </c>
      <c r="R349" s="223">
        <f>Q349*H349</f>
        <v>0.0022000000000000001</v>
      </c>
      <c r="S349" s="223">
        <v>0</v>
      </c>
      <c r="T349" s="22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5" t="s">
        <v>226</v>
      </c>
      <c r="AT349" s="225" t="s">
        <v>128</v>
      </c>
      <c r="AU349" s="225" t="s">
        <v>86</v>
      </c>
      <c r="AY349" s="17" t="s">
        <v>126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7" t="s">
        <v>84</v>
      </c>
      <c r="BK349" s="226">
        <f>ROUND(I349*H349,2)</f>
        <v>0</v>
      </c>
      <c r="BL349" s="17" t="s">
        <v>226</v>
      </c>
      <c r="BM349" s="225" t="s">
        <v>508</v>
      </c>
    </row>
    <row r="350" s="14" customFormat="1">
      <c r="A350" s="14"/>
      <c r="B350" s="238"/>
      <c r="C350" s="239"/>
      <c r="D350" s="229" t="s">
        <v>135</v>
      </c>
      <c r="E350" s="240" t="s">
        <v>1</v>
      </c>
      <c r="F350" s="241" t="s">
        <v>137</v>
      </c>
      <c r="G350" s="239"/>
      <c r="H350" s="242">
        <v>10</v>
      </c>
      <c r="I350" s="243"/>
      <c r="J350" s="239"/>
      <c r="K350" s="239"/>
      <c r="L350" s="244"/>
      <c r="M350" s="245"/>
      <c r="N350" s="246"/>
      <c r="O350" s="246"/>
      <c r="P350" s="246"/>
      <c r="Q350" s="246"/>
      <c r="R350" s="246"/>
      <c r="S350" s="246"/>
      <c r="T350" s="24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8" t="s">
        <v>135</v>
      </c>
      <c r="AU350" s="248" t="s">
        <v>86</v>
      </c>
      <c r="AV350" s="14" t="s">
        <v>86</v>
      </c>
      <c r="AW350" s="14" t="s">
        <v>32</v>
      </c>
      <c r="AX350" s="14" t="s">
        <v>84</v>
      </c>
      <c r="AY350" s="248" t="s">
        <v>126</v>
      </c>
    </row>
    <row r="351" s="2" customFormat="1" ht="21.75" customHeight="1">
      <c r="A351" s="38"/>
      <c r="B351" s="39"/>
      <c r="C351" s="214" t="s">
        <v>509</v>
      </c>
      <c r="D351" s="214" t="s">
        <v>128</v>
      </c>
      <c r="E351" s="215" t="s">
        <v>510</v>
      </c>
      <c r="F351" s="216" t="s">
        <v>511</v>
      </c>
      <c r="G351" s="217" t="s">
        <v>277</v>
      </c>
      <c r="H351" s="218">
        <v>16</v>
      </c>
      <c r="I351" s="219"/>
      <c r="J351" s="220">
        <f>ROUND(I351*H351,2)</f>
        <v>0</v>
      </c>
      <c r="K351" s="216" t="s">
        <v>132</v>
      </c>
      <c r="L351" s="44"/>
      <c r="M351" s="221" t="s">
        <v>1</v>
      </c>
      <c r="N351" s="222" t="s">
        <v>41</v>
      </c>
      <c r="O351" s="91"/>
      <c r="P351" s="223">
        <f>O351*H351</f>
        <v>0</v>
      </c>
      <c r="Q351" s="223">
        <v>0.00021000000000000001</v>
      </c>
      <c r="R351" s="223">
        <f>Q351*H351</f>
        <v>0.0033600000000000001</v>
      </c>
      <c r="S351" s="223">
        <v>0</v>
      </c>
      <c r="T351" s="224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5" t="s">
        <v>226</v>
      </c>
      <c r="AT351" s="225" t="s">
        <v>128</v>
      </c>
      <c r="AU351" s="225" t="s">
        <v>86</v>
      </c>
      <c r="AY351" s="17" t="s">
        <v>126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7" t="s">
        <v>84</v>
      </c>
      <c r="BK351" s="226">
        <f>ROUND(I351*H351,2)</f>
        <v>0</v>
      </c>
      <c r="BL351" s="17" t="s">
        <v>226</v>
      </c>
      <c r="BM351" s="225" t="s">
        <v>512</v>
      </c>
    </row>
    <row r="352" s="14" customFormat="1">
      <c r="A352" s="14"/>
      <c r="B352" s="238"/>
      <c r="C352" s="239"/>
      <c r="D352" s="229" t="s">
        <v>135</v>
      </c>
      <c r="E352" s="240" t="s">
        <v>1</v>
      </c>
      <c r="F352" s="241" t="s">
        <v>226</v>
      </c>
      <c r="G352" s="239"/>
      <c r="H352" s="242">
        <v>16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8" t="s">
        <v>135</v>
      </c>
      <c r="AU352" s="248" t="s">
        <v>86</v>
      </c>
      <c r="AV352" s="14" t="s">
        <v>86</v>
      </c>
      <c r="AW352" s="14" t="s">
        <v>32</v>
      </c>
      <c r="AX352" s="14" t="s">
        <v>84</v>
      </c>
      <c r="AY352" s="248" t="s">
        <v>126</v>
      </c>
    </row>
    <row r="353" s="2" customFormat="1" ht="21.75" customHeight="1">
      <c r="A353" s="38"/>
      <c r="B353" s="39"/>
      <c r="C353" s="214" t="s">
        <v>513</v>
      </c>
      <c r="D353" s="214" t="s">
        <v>128</v>
      </c>
      <c r="E353" s="215" t="s">
        <v>514</v>
      </c>
      <c r="F353" s="216" t="s">
        <v>515</v>
      </c>
      <c r="G353" s="217" t="s">
        <v>277</v>
      </c>
      <c r="H353" s="218">
        <v>10</v>
      </c>
      <c r="I353" s="219"/>
      <c r="J353" s="220">
        <f>ROUND(I353*H353,2)</f>
        <v>0</v>
      </c>
      <c r="K353" s="216" t="s">
        <v>132</v>
      </c>
      <c r="L353" s="44"/>
      <c r="M353" s="221" t="s">
        <v>1</v>
      </c>
      <c r="N353" s="222" t="s">
        <v>41</v>
      </c>
      <c r="O353" s="91"/>
      <c r="P353" s="223">
        <f>O353*H353</f>
        <v>0</v>
      </c>
      <c r="Q353" s="223">
        <v>0.00034000000000000002</v>
      </c>
      <c r="R353" s="223">
        <f>Q353*H353</f>
        <v>0.0034000000000000002</v>
      </c>
      <c r="S353" s="223">
        <v>0</v>
      </c>
      <c r="T353" s="224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5" t="s">
        <v>226</v>
      </c>
      <c r="AT353" s="225" t="s">
        <v>128</v>
      </c>
      <c r="AU353" s="225" t="s">
        <v>86</v>
      </c>
      <c r="AY353" s="17" t="s">
        <v>126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7" t="s">
        <v>84</v>
      </c>
      <c r="BK353" s="226">
        <f>ROUND(I353*H353,2)</f>
        <v>0</v>
      </c>
      <c r="BL353" s="17" t="s">
        <v>226</v>
      </c>
      <c r="BM353" s="225" t="s">
        <v>516</v>
      </c>
    </row>
    <row r="354" s="14" customFormat="1">
      <c r="A354" s="14"/>
      <c r="B354" s="238"/>
      <c r="C354" s="239"/>
      <c r="D354" s="229" t="s">
        <v>135</v>
      </c>
      <c r="E354" s="240" t="s">
        <v>1</v>
      </c>
      <c r="F354" s="241" t="s">
        <v>137</v>
      </c>
      <c r="G354" s="239"/>
      <c r="H354" s="242">
        <v>10</v>
      </c>
      <c r="I354" s="243"/>
      <c r="J354" s="239"/>
      <c r="K354" s="239"/>
      <c r="L354" s="244"/>
      <c r="M354" s="245"/>
      <c r="N354" s="246"/>
      <c r="O354" s="246"/>
      <c r="P354" s="246"/>
      <c r="Q354" s="246"/>
      <c r="R354" s="246"/>
      <c r="S354" s="246"/>
      <c r="T354" s="24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8" t="s">
        <v>135</v>
      </c>
      <c r="AU354" s="248" t="s">
        <v>86</v>
      </c>
      <c r="AV354" s="14" t="s">
        <v>86</v>
      </c>
      <c r="AW354" s="14" t="s">
        <v>32</v>
      </c>
      <c r="AX354" s="14" t="s">
        <v>84</v>
      </c>
      <c r="AY354" s="248" t="s">
        <v>126</v>
      </c>
    </row>
    <row r="355" s="2" customFormat="1" ht="21.75" customHeight="1">
      <c r="A355" s="38"/>
      <c r="B355" s="39"/>
      <c r="C355" s="214" t="s">
        <v>517</v>
      </c>
      <c r="D355" s="214" t="s">
        <v>128</v>
      </c>
      <c r="E355" s="215" t="s">
        <v>518</v>
      </c>
      <c r="F355" s="216" t="s">
        <v>519</v>
      </c>
      <c r="G355" s="217" t="s">
        <v>277</v>
      </c>
      <c r="H355" s="218">
        <v>1</v>
      </c>
      <c r="I355" s="219"/>
      <c r="J355" s="220">
        <f>ROUND(I355*H355,2)</f>
        <v>0</v>
      </c>
      <c r="K355" s="216" t="s">
        <v>132</v>
      </c>
      <c r="L355" s="44"/>
      <c r="M355" s="221" t="s">
        <v>1</v>
      </c>
      <c r="N355" s="222" t="s">
        <v>41</v>
      </c>
      <c r="O355" s="91"/>
      <c r="P355" s="223">
        <f>O355*H355</f>
        <v>0</v>
      </c>
      <c r="Q355" s="223">
        <v>0.0016800000000000001</v>
      </c>
      <c r="R355" s="223">
        <f>Q355*H355</f>
        <v>0.0016800000000000001</v>
      </c>
      <c r="S355" s="223">
        <v>0</v>
      </c>
      <c r="T355" s="22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5" t="s">
        <v>226</v>
      </c>
      <c r="AT355" s="225" t="s">
        <v>128</v>
      </c>
      <c r="AU355" s="225" t="s">
        <v>86</v>
      </c>
      <c r="AY355" s="17" t="s">
        <v>126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7" t="s">
        <v>84</v>
      </c>
      <c r="BK355" s="226">
        <f>ROUND(I355*H355,2)</f>
        <v>0</v>
      </c>
      <c r="BL355" s="17" t="s">
        <v>226</v>
      </c>
      <c r="BM355" s="225" t="s">
        <v>520</v>
      </c>
    </row>
    <row r="356" s="14" customFormat="1">
      <c r="A356" s="14"/>
      <c r="B356" s="238"/>
      <c r="C356" s="239"/>
      <c r="D356" s="229" t="s">
        <v>135</v>
      </c>
      <c r="E356" s="240" t="s">
        <v>1</v>
      </c>
      <c r="F356" s="241" t="s">
        <v>84</v>
      </c>
      <c r="G356" s="239"/>
      <c r="H356" s="242">
        <v>1</v>
      </c>
      <c r="I356" s="243"/>
      <c r="J356" s="239"/>
      <c r="K356" s="239"/>
      <c r="L356" s="244"/>
      <c r="M356" s="245"/>
      <c r="N356" s="246"/>
      <c r="O356" s="246"/>
      <c r="P356" s="246"/>
      <c r="Q356" s="246"/>
      <c r="R356" s="246"/>
      <c r="S356" s="246"/>
      <c r="T356" s="24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8" t="s">
        <v>135</v>
      </c>
      <c r="AU356" s="248" t="s">
        <v>86</v>
      </c>
      <c r="AV356" s="14" t="s">
        <v>86</v>
      </c>
      <c r="AW356" s="14" t="s">
        <v>32</v>
      </c>
      <c r="AX356" s="14" t="s">
        <v>84</v>
      </c>
      <c r="AY356" s="248" t="s">
        <v>126</v>
      </c>
    </row>
    <row r="357" s="2" customFormat="1" ht="24.15" customHeight="1">
      <c r="A357" s="38"/>
      <c r="B357" s="39"/>
      <c r="C357" s="214" t="s">
        <v>521</v>
      </c>
      <c r="D357" s="214" t="s">
        <v>128</v>
      </c>
      <c r="E357" s="215" t="s">
        <v>522</v>
      </c>
      <c r="F357" s="216" t="s">
        <v>523</v>
      </c>
      <c r="G357" s="217" t="s">
        <v>277</v>
      </c>
      <c r="H357" s="218">
        <v>35</v>
      </c>
      <c r="I357" s="219"/>
      <c r="J357" s="220">
        <f>ROUND(I357*H357,2)</f>
        <v>0</v>
      </c>
      <c r="K357" s="216" t="s">
        <v>132</v>
      </c>
      <c r="L357" s="44"/>
      <c r="M357" s="221" t="s">
        <v>1</v>
      </c>
      <c r="N357" s="222" t="s">
        <v>41</v>
      </c>
      <c r="O357" s="91"/>
      <c r="P357" s="223">
        <f>O357*H357</f>
        <v>0</v>
      </c>
      <c r="Q357" s="223">
        <v>0.00027999999999999998</v>
      </c>
      <c r="R357" s="223">
        <f>Q357*H357</f>
        <v>0.0097999999999999997</v>
      </c>
      <c r="S357" s="223">
        <v>0</v>
      </c>
      <c r="T357" s="22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5" t="s">
        <v>226</v>
      </c>
      <c r="AT357" s="225" t="s">
        <v>128</v>
      </c>
      <c r="AU357" s="225" t="s">
        <v>86</v>
      </c>
      <c r="AY357" s="17" t="s">
        <v>126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7" t="s">
        <v>84</v>
      </c>
      <c r="BK357" s="226">
        <f>ROUND(I357*H357,2)</f>
        <v>0</v>
      </c>
      <c r="BL357" s="17" t="s">
        <v>226</v>
      </c>
      <c r="BM357" s="225" t="s">
        <v>524</v>
      </c>
    </row>
    <row r="358" s="2" customFormat="1">
      <c r="A358" s="38"/>
      <c r="B358" s="39"/>
      <c r="C358" s="40"/>
      <c r="D358" s="229" t="s">
        <v>159</v>
      </c>
      <c r="E358" s="40"/>
      <c r="F358" s="249" t="s">
        <v>525</v>
      </c>
      <c r="G358" s="40"/>
      <c r="H358" s="40"/>
      <c r="I358" s="250"/>
      <c r="J358" s="40"/>
      <c r="K358" s="40"/>
      <c r="L358" s="44"/>
      <c r="M358" s="251"/>
      <c r="N358" s="252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159</v>
      </c>
      <c r="AU358" s="17" t="s">
        <v>86</v>
      </c>
    </row>
    <row r="359" s="14" customFormat="1">
      <c r="A359" s="14"/>
      <c r="B359" s="238"/>
      <c r="C359" s="239"/>
      <c r="D359" s="229" t="s">
        <v>135</v>
      </c>
      <c r="E359" s="240" t="s">
        <v>1</v>
      </c>
      <c r="F359" s="241" t="s">
        <v>330</v>
      </c>
      <c r="G359" s="239"/>
      <c r="H359" s="242">
        <v>35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8" t="s">
        <v>135</v>
      </c>
      <c r="AU359" s="248" t="s">
        <v>86</v>
      </c>
      <c r="AV359" s="14" t="s">
        <v>86</v>
      </c>
      <c r="AW359" s="14" t="s">
        <v>32</v>
      </c>
      <c r="AX359" s="14" t="s">
        <v>84</v>
      </c>
      <c r="AY359" s="248" t="s">
        <v>126</v>
      </c>
    </row>
    <row r="360" s="2" customFormat="1" ht="24.15" customHeight="1">
      <c r="A360" s="38"/>
      <c r="B360" s="39"/>
      <c r="C360" s="214" t="s">
        <v>526</v>
      </c>
      <c r="D360" s="214" t="s">
        <v>128</v>
      </c>
      <c r="E360" s="215" t="s">
        <v>527</v>
      </c>
      <c r="F360" s="216" t="s">
        <v>528</v>
      </c>
      <c r="G360" s="217" t="s">
        <v>277</v>
      </c>
      <c r="H360" s="218">
        <v>1</v>
      </c>
      <c r="I360" s="219"/>
      <c r="J360" s="220">
        <f>ROUND(I360*H360,2)</f>
        <v>0</v>
      </c>
      <c r="K360" s="216" t="s">
        <v>529</v>
      </c>
      <c r="L360" s="44"/>
      <c r="M360" s="221" t="s">
        <v>1</v>
      </c>
      <c r="N360" s="222" t="s">
        <v>41</v>
      </c>
      <c r="O360" s="91"/>
      <c r="P360" s="223">
        <f>O360*H360</f>
        <v>0</v>
      </c>
      <c r="Q360" s="223">
        <v>2.0000000000000002E-05</v>
      </c>
      <c r="R360" s="223">
        <f>Q360*H360</f>
        <v>2.0000000000000002E-05</v>
      </c>
      <c r="S360" s="223">
        <v>0</v>
      </c>
      <c r="T360" s="224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5" t="s">
        <v>226</v>
      </c>
      <c r="AT360" s="225" t="s">
        <v>128</v>
      </c>
      <c r="AU360" s="225" t="s">
        <v>86</v>
      </c>
      <c r="AY360" s="17" t="s">
        <v>126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7" t="s">
        <v>84</v>
      </c>
      <c r="BK360" s="226">
        <f>ROUND(I360*H360,2)</f>
        <v>0</v>
      </c>
      <c r="BL360" s="17" t="s">
        <v>226</v>
      </c>
      <c r="BM360" s="225" t="s">
        <v>530</v>
      </c>
    </row>
    <row r="361" s="13" customFormat="1">
      <c r="A361" s="13"/>
      <c r="B361" s="227"/>
      <c r="C361" s="228"/>
      <c r="D361" s="229" t="s">
        <v>135</v>
      </c>
      <c r="E361" s="230" t="s">
        <v>1</v>
      </c>
      <c r="F361" s="231" t="s">
        <v>531</v>
      </c>
      <c r="G361" s="228"/>
      <c r="H361" s="230" t="s">
        <v>1</v>
      </c>
      <c r="I361" s="232"/>
      <c r="J361" s="228"/>
      <c r="K361" s="228"/>
      <c r="L361" s="233"/>
      <c r="M361" s="234"/>
      <c r="N361" s="235"/>
      <c r="O361" s="235"/>
      <c r="P361" s="235"/>
      <c r="Q361" s="235"/>
      <c r="R361" s="235"/>
      <c r="S361" s="235"/>
      <c r="T361" s="23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7" t="s">
        <v>135</v>
      </c>
      <c r="AU361" s="237" t="s">
        <v>86</v>
      </c>
      <c r="AV361" s="13" t="s">
        <v>84</v>
      </c>
      <c r="AW361" s="13" t="s">
        <v>32</v>
      </c>
      <c r="AX361" s="13" t="s">
        <v>76</v>
      </c>
      <c r="AY361" s="237" t="s">
        <v>126</v>
      </c>
    </row>
    <row r="362" s="14" customFormat="1">
      <c r="A362" s="14"/>
      <c r="B362" s="238"/>
      <c r="C362" s="239"/>
      <c r="D362" s="229" t="s">
        <v>135</v>
      </c>
      <c r="E362" s="240" t="s">
        <v>1</v>
      </c>
      <c r="F362" s="241" t="s">
        <v>84</v>
      </c>
      <c r="G362" s="239"/>
      <c r="H362" s="242">
        <v>1</v>
      </c>
      <c r="I362" s="243"/>
      <c r="J362" s="239"/>
      <c r="K362" s="239"/>
      <c r="L362" s="244"/>
      <c r="M362" s="245"/>
      <c r="N362" s="246"/>
      <c r="O362" s="246"/>
      <c r="P362" s="246"/>
      <c r="Q362" s="246"/>
      <c r="R362" s="246"/>
      <c r="S362" s="246"/>
      <c r="T362" s="247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8" t="s">
        <v>135</v>
      </c>
      <c r="AU362" s="248" t="s">
        <v>86</v>
      </c>
      <c r="AV362" s="14" t="s">
        <v>86</v>
      </c>
      <c r="AW362" s="14" t="s">
        <v>32</v>
      </c>
      <c r="AX362" s="14" t="s">
        <v>84</v>
      </c>
      <c r="AY362" s="248" t="s">
        <v>126</v>
      </c>
    </row>
    <row r="363" s="2" customFormat="1" ht="16.5" customHeight="1">
      <c r="A363" s="38"/>
      <c r="B363" s="39"/>
      <c r="C363" s="253" t="s">
        <v>532</v>
      </c>
      <c r="D363" s="253" t="s">
        <v>197</v>
      </c>
      <c r="E363" s="254" t="s">
        <v>533</v>
      </c>
      <c r="F363" s="255" t="s">
        <v>534</v>
      </c>
      <c r="G363" s="256" t="s">
        <v>277</v>
      </c>
      <c r="H363" s="257">
        <v>1</v>
      </c>
      <c r="I363" s="258"/>
      <c r="J363" s="259">
        <f>ROUND(I363*H363,2)</f>
        <v>0</v>
      </c>
      <c r="K363" s="255" t="s">
        <v>1</v>
      </c>
      <c r="L363" s="260"/>
      <c r="M363" s="261" t="s">
        <v>1</v>
      </c>
      <c r="N363" s="262" t="s">
        <v>41</v>
      </c>
      <c r="O363" s="91"/>
      <c r="P363" s="223">
        <f>O363*H363</f>
        <v>0</v>
      </c>
      <c r="Q363" s="223">
        <v>0.00064999999999999997</v>
      </c>
      <c r="R363" s="223">
        <f>Q363*H363</f>
        <v>0.00064999999999999997</v>
      </c>
      <c r="S363" s="223">
        <v>0</v>
      </c>
      <c r="T363" s="224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5" t="s">
        <v>312</v>
      </c>
      <c r="AT363" s="225" t="s">
        <v>197</v>
      </c>
      <c r="AU363" s="225" t="s">
        <v>86</v>
      </c>
      <c r="AY363" s="17" t="s">
        <v>126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7" t="s">
        <v>84</v>
      </c>
      <c r="BK363" s="226">
        <f>ROUND(I363*H363,2)</f>
        <v>0</v>
      </c>
      <c r="BL363" s="17" t="s">
        <v>226</v>
      </c>
      <c r="BM363" s="225" t="s">
        <v>535</v>
      </c>
    </row>
    <row r="364" s="14" customFormat="1">
      <c r="A364" s="14"/>
      <c r="B364" s="238"/>
      <c r="C364" s="239"/>
      <c r="D364" s="229" t="s">
        <v>135</v>
      </c>
      <c r="E364" s="240" t="s">
        <v>1</v>
      </c>
      <c r="F364" s="241" t="s">
        <v>84</v>
      </c>
      <c r="G364" s="239"/>
      <c r="H364" s="242">
        <v>1</v>
      </c>
      <c r="I364" s="243"/>
      <c r="J364" s="239"/>
      <c r="K364" s="239"/>
      <c r="L364" s="244"/>
      <c r="M364" s="245"/>
      <c r="N364" s="246"/>
      <c r="O364" s="246"/>
      <c r="P364" s="246"/>
      <c r="Q364" s="246"/>
      <c r="R364" s="246"/>
      <c r="S364" s="246"/>
      <c r="T364" s="24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8" t="s">
        <v>135</v>
      </c>
      <c r="AU364" s="248" t="s">
        <v>86</v>
      </c>
      <c r="AV364" s="14" t="s">
        <v>86</v>
      </c>
      <c r="AW364" s="14" t="s">
        <v>32</v>
      </c>
      <c r="AX364" s="14" t="s">
        <v>84</v>
      </c>
      <c r="AY364" s="248" t="s">
        <v>126</v>
      </c>
    </row>
    <row r="365" s="2" customFormat="1" ht="21.75" customHeight="1">
      <c r="A365" s="38"/>
      <c r="B365" s="39"/>
      <c r="C365" s="214" t="s">
        <v>536</v>
      </c>
      <c r="D365" s="214" t="s">
        <v>128</v>
      </c>
      <c r="E365" s="215" t="s">
        <v>537</v>
      </c>
      <c r="F365" s="216" t="s">
        <v>538</v>
      </c>
      <c r="G365" s="217" t="s">
        <v>277</v>
      </c>
      <c r="H365" s="218">
        <v>2</v>
      </c>
      <c r="I365" s="219"/>
      <c r="J365" s="220">
        <f>ROUND(I365*H365,2)</f>
        <v>0</v>
      </c>
      <c r="K365" s="216" t="s">
        <v>132</v>
      </c>
      <c r="L365" s="44"/>
      <c r="M365" s="221" t="s">
        <v>1</v>
      </c>
      <c r="N365" s="222" t="s">
        <v>41</v>
      </c>
      <c r="O365" s="91"/>
      <c r="P365" s="223">
        <f>O365*H365</f>
        <v>0</v>
      </c>
      <c r="Q365" s="223">
        <v>2.0000000000000002E-05</v>
      </c>
      <c r="R365" s="223">
        <f>Q365*H365</f>
        <v>4.0000000000000003E-05</v>
      </c>
      <c r="S365" s="223">
        <v>0</v>
      </c>
      <c r="T365" s="22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5" t="s">
        <v>226</v>
      </c>
      <c r="AT365" s="225" t="s">
        <v>128</v>
      </c>
      <c r="AU365" s="225" t="s">
        <v>86</v>
      </c>
      <c r="AY365" s="17" t="s">
        <v>126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7" t="s">
        <v>84</v>
      </c>
      <c r="BK365" s="226">
        <f>ROUND(I365*H365,2)</f>
        <v>0</v>
      </c>
      <c r="BL365" s="17" t="s">
        <v>226</v>
      </c>
      <c r="BM365" s="225" t="s">
        <v>539</v>
      </c>
    </row>
    <row r="366" s="13" customFormat="1">
      <c r="A366" s="13"/>
      <c r="B366" s="227"/>
      <c r="C366" s="228"/>
      <c r="D366" s="229" t="s">
        <v>135</v>
      </c>
      <c r="E366" s="230" t="s">
        <v>1</v>
      </c>
      <c r="F366" s="231" t="s">
        <v>540</v>
      </c>
      <c r="G366" s="228"/>
      <c r="H366" s="230" t="s">
        <v>1</v>
      </c>
      <c r="I366" s="232"/>
      <c r="J366" s="228"/>
      <c r="K366" s="228"/>
      <c r="L366" s="233"/>
      <c r="M366" s="234"/>
      <c r="N366" s="235"/>
      <c r="O366" s="235"/>
      <c r="P366" s="235"/>
      <c r="Q366" s="235"/>
      <c r="R366" s="235"/>
      <c r="S366" s="235"/>
      <c r="T366" s="23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7" t="s">
        <v>135</v>
      </c>
      <c r="AU366" s="237" t="s">
        <v>86</v>
      </c>
      <c r="AV366" s="13" t="s">
        <v>84</v>
      </c>
      <c r="AW366" s="13" t="s">
        <v>32</v>
      </c>
      <c r="AX366" s="13" t="s">
        <v>76</v>
      </c>
      <c r="AY366" s="237" t="s">
        <v>126</v>
      </c>
    </row>
    <row r="367" s="14" customFormat="1">
      <c r="A367" s="14"/>
      <c r="B367" s="238"/>
      <c r="C367" s="239"/>
      <c r="D367" s="229" t="s">
        <v>135</v>
      </c>
      <c r="E367" s="240" t="s">
        <v>1</v>
      </c>
      <c r="F367" s="241" t="s">
        <v>86</v>
      </c>
      <c r="G367" s="239"/>
      <c r="H367" s="242">
        <v>2</v>
      </c>
      <c r="I367" s="243"/>
      <c r="J367" s="239"/>
      <c r="K367" s="239"/>
      <c r="L367" s="244"/>
      <c r="M367" s="245"/>
      <c r="N367" s="246"/>
      <c r="O367" s="246"/>
      <c r="P367" s="246"/>
      <c r="Q367" s="246"/>
      <c r="R367" s="246"/>
      <c r="S367" s="246"/>
      <c r="T367" s="24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8" t="s">
        <v>135</v>
      </c>
      <c r="AU367" s="248" t="s">
        <v>86</v>
      </c>
      <c r="AV367" s="14" t="s">
        <v>86</v>
      </c>
      <c r="AW367" s="14" t="s">
        <v>32</v>
      </c>
      <c r="AX367" s="14" t="s">
        <v>84</v>
      </c>
      <c r="AY367" s="248" t="s">
        <v>126</v>
      </c>
    </row>
    <row r="368" s="2" customFormat="1" ht="24.15" customHeight="1">
      <c r="A368" s="38"/>
      <c r="B368" s="39"/>
      <c r="C368" s="253" t="s">
        <v>541</v>
      </c>
      <c r="D368" s="253" t="s">
        <v>197</v>
      </c>
      <c r="E368" s="254" t="s">
        <v>542</v>
      </c>
      <c r="F368" s="255" t="s">
        <v>543</v>
      </c>
      <c r="G368" s="256" t="s">
        <v>277</v>
      </c>
      <c r="H368" s="257">
        <v>2</v>
      </c>
      <c r="I368" s="258"/>
      <c r="J368" s="259">
        <f>ROUND(I368*H368,2)</f>
        <v>0</v>
      </c>
      <c r="K368" s="255" t="s">
        <v>1</v>
      </c>
      <c r="L368" s="260"/>
      <c r="M368" s="261" t="s">
        <v>1</v>
      </c>
      <c r="N368" s="262" t="s">
        <v>41</v>
      </c>
      <c r="O368" s="91"/>
      <c r="P368" s="223">
        <f>O368*H368</f>
        <v>0</v>
      </c>
      <c r="Q368" s="223">
        <v>0.00064999999999999997</v>
      </c>
      <c r="R368" s="223">
        <f>Q368*H368</f>
        <v>0.0012999999999999999</v>
      </c>
      <c r="S368" s="223">
        <v>0</v>
      </c>
      <c r="T368" s="22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5" t="s">
        <v>312</v>
      </c>
      <c r="AT368" s="225" t="s">
        <v>197</v>
      </c>
      <c r="AU368" s="225" t="s">
        <v>86</v>
      </c>
      <c r="AY368" s="17" t="s">
        <v>126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7" t="s">
        <v>84</v>
      </c>
      <c r="BK368" s="226">
        <f>ROUND(I368*H368,2)</f>
        <v>0</v>
      </c>
      <c r="BL368" s="17" t="s">
        <v>226</v>
      </c>
      <c r="BM368" s="225" t="s">
        <v>544</v>
      </c>
    </row>
    <row r="369" s="14" customFormat="1">
      <c r="A369" s="14"/>
      <c r="B369" s="238"/>
      <c r="C369" s="239"/>
      <c r="D369" s="229" t="s">
        <v>135</v>
      </c>
      <c r="E369" s="240" t="s">
        <v>1</v>
      </c>
      <c r="F369" s="241" t="s">
        <v>86</v>
      </c>
      <c r="G369" s="239"/>
      <c r="H369" s="242">
        <v>2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8" t="s">
        <v>135</v>
      </c>
      <c r="AU369" s="248" t="s">
        <v>86</v>
      </c>
      <c r="AV369" s="14" t="s">
        <v>86</v>
      </c>
      <c r="AW369" s="14" t="s">
        <v>32</v>
      </c>
      <c r="AX369" s="14" t="s">
        <v>84</v>
      </c>
      <c r="AY369" s="248" t="s">
        <v>126</v>
      </c>
    </row>
    <row r="370" s="2" customFormat="1" ht="24.15" customHeight="1">
      <c r="A370" s="38"/>
      <c r="B370" s="39"/>
      <c r="C370" s="214" t="s">
        <v>469</v>
      </c>
      <c r="D370" s="214" t="s">
        <v>128</v>
      </c>
      <c r="E370" s="215" t="s">
        <v>545</v>
      </c>
      <c r="F370" s="216" t="s">
        <v>546</v>
      </c>
      <c r="G370" s="217" t="s">
        <v>221</v>
      </c>
      <c r="H370" s="218">
        <v>410</v>
      </c>
      <c r="I370" s="219"/>
      <c r="J370" s="220">
        <f>ROUND(I370*H370,2)</f>
        <v>0</v>
      </c>
      <c r="K370" s="216" t="s">
        <v>132</v>
      </c>
      <c r="L370" s="44"/>
      <c r="M370" s="221" t="s">
        <v>1</v>
      </c>
      <c r="N370" s="222" t="s">
        <v>41</v>
      </c>
      <c r="O370" s="91"/>
      <c r="P370" s="223">
        <f>O370*H370</f>
        <v>0</v>
      </c>
      <c r="Q370" s="223">
        <v>0.00019000000000000001</v>
      </c>
      <c r="R370" s="223">
        <f>Q370*H370</f>
        <v>0.077900000000000011</v>
      </c>
      <c r="S370" s="223">
        <v>0</v>
      </c>
      <c r="T370" s="224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5" t="s">
        <v>226</v>
      </c>
      <c r="AT370" s="225" t="s">
        <v>128</v>
      </c>
      <c r="AU370" s="225" t="s">
        <v>86</v>
      </c>
      <c r="AY370" s="17" t="s">
        <v>126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7" t="s">
        <v>84</v>
      </c>
      <c r="BK370" s="226">
        <f>ROUND(I370*H370,2)</f>
        <v>0</v>
      </c>
      <c r="BL370" s="17" t="s">
        <v>226</v>
      </c>
      <c r="BM370" s="225" t="s">
        <v>547</v>
      </c>
    </row>
    <row r="371" s="14" customFormat="1">
      <c r="A371" s="14"/>
      <c r="B371" s="238"/>
      <c r="C371" s="239"/>
      <c r="D371" s="229" t="s">
        <v>135</v>
      </c>
      <c r="E371" s="240" t="s">
        <v>1</v>
      </c>
      <c r="F371" s="241" t="s">
        <v>548</v>
      </c>
      <c r="G371" s="239"/>
      <c r="H371" s="242">
        <v>410</v>
      </c>
      <c r="I371" s="243"/>
      <c r="J371" s="239"/>
      <c r="K371" s="239"/>
      <c r="L371" s="244"/>
      <c r="M371" s="245"/>
      <c r="N371" s="246"/>
      <c r="O371" s="246"/>
      <c r="P371" s="246"/>
      <c r="Q371" s="246"/>
      <c r="R371" s="246"/>
      <c r="S371" s="246"/>
      <c r="T371" s="24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8" t="s">
        <v>135</v>
      </c>
      <c r="AU371" s="248" t="s">
        <v>86</v>
      </c>
      <c r="AV371" s="14" t="s">
        <v>86</v>
      </c>
      <c r="AW371" s="14" t="s">
        <v>32</v>
      </c>
      <c r="AX371" s="14" t="s">
        <v>84</v>
      </c>
      <c r="AY371" s="248" t="s">
        <v>126</v>
      </c>
    </row>
    <row r="372" s="2" customFormat="1" ht="21.75" customHeight="1">
      <c r="A372" s="38"/>
      <c r="B372" s="39"/>
      <c r="C372" s="214" t="s">
        <v>549</v>
      </c>
      <c r="D372" s="214" t="s">
        <v>128</v>
      </c>
      <c r="E372" s="215" t="s">
        <v>550</v>
      </c>
      <c r="F372" s="216" t="s">
        <v>551</v>
      </c>
      <c r="G372" s="217" t="s">
        <v>221</v>
      </c>
      <c r="H372" s="218">
        <v>410</v>
      </c>
      <c r="I372" s="219"/>
      <c r="J372" s="220">
        <f>ROUND(I372*H372,2)</f>
        <v>0</v>
      </c>
      <c r="K372" s="216" t="s">
        <v>132</v>
      </c>
      <c r="L372" s="44"/>
      <c r="M372" s="221" t="s">
        <v>1</v>
      </c>
      <c r="N372" s="222" t="s">
        <v>41</v>
      </c>
      <c r="O372" s="91"/>
      <c r="P372" s="223">
        <f>O372*H372</f>
        <v>0</v>
      </c>
      <c r="Q372" s="223">
        <v>1.0000000000000001E-05</v>
      </c>
      <c r="R372" s="223">
        <f>Q372*H372</f>
        <v>0.0041000000000000003</v>
      </c>
      <c r="S372" s="223">
        <v>0</v>
      </c>
      <c r="T372" s="224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5" t="s">
        <v>226</v>
      </c>
      <c r="AT372" s="225" t="s">
        <v>128</v>
      </c>
      <c r="AU372" s="225" t="s">
        <v>86</v>
      </c>
      <c r="AY372" s="17" t="s">
        <v>126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7" t="s">
        <v>84</v>
      </c>
      <c r="BK372" s="226">
        <f>ROUND(I372*H372,2)</f>
        <v>0</v>
      </c>
      <c r="BL372" s="17" t="s">
        <v>226</v>
      </c>
      <c r="BM372" s="225" t="s">
        <v>552</v>
      </c>
    </row>
    <row r="373" s="14" customFormat="1">
      <c r="A373" s="14"/>
      <c r="B373" s="238"/>
      <c r="C373" s="239"/>
      <c r="D373" s="229" t="s">
        <v>135</v>
      </c>
      <c r="E373" s="240" t="s">
        <v>1</v>
      </c>
      <c r="F373" s="241" t="s">
        <v>548</v>
      </c>
      <c r="G373" s="239"/>
      <c r="H373" s="242">
        <v>410</v>
      </c>
      <c r="I373" s="243"/>
      <c r="J373" s="239"/>
      <c r="K373" s="239"/>
      <c r="L373" s="244"/>
      <c r="M373" s="245"/>
      <c r="N373" s="246"/>
      <c r="O373" s="246"/>
      <c r="P373" s="246"/>
      <c r="Q373" s="246"/>
      <c r="R373" s="246"/>
      <c r="S373" s="246"/>
      <c r="T373" s="24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8" t="s">
        <v>135</v>
      </c>
      <c r="AU373" s="248" t="s">
        <v>86</v>
      </c>
      <c r="AV373" s="14" t="s">
        <v>86</v>
      </c>
      <c r="AW373" s="14" t="s">
        <v>32</v>
      </c>
      <c r="AX373" s="14" t="s">
        <v>84</v>
      </c>
      <c r="AY373" s="248" t="s">
        <v>126</v>
      </c>
    </row>
    <row r="374" s="2" customFormat="1" ht="24.15" customHeight="1">
      <c r="A374" s="38"/>
      <c r="B374" s="39"/>
      <c r="C374" s="214" t="s">
        <v>553</v>
      </c>
      <c r="D374" s="214" t="s">
        <v>128</v>
      </c>
      <c r="E374" s="215" t="s">
        <v>554</v>
      </c>
      <c r="F374" s="216" t="s">
        <v>555</v>
      </c>
      <c r="G374" s="217" t="s">
        <v>200</v>
      </c>
      <c r="H374" s="218">
        <v>0.80400000000000005</v>
      </c>
      <c r="I374" s="219"/>
      <c r="J374" s="220">
        <f>ROUND(I374*H374,2)</f>
        <v>0</v>
      </c>
      <c r="K374" s="216" t="s">
        <v>132</v>
      </c>
      <c r="L374" s="44"/>
      <c r="M374" s="221" t="s">
        <v>1</v>
      </c>
      <c r="N374" s="222" t="s">
        <v>41</v>
      </c>
      <c r="O374" s="91"/>
      <c r="P374" s="223">
        <f>O374*H374</f>
        <v>0</v>
      </c>
      <c r="Q374" s="223">
        <v>0</v>
      </c>
      <c r="R374" s="223">
        <f>Q374*H374</f>
        <v>0</v>
      </c>
      <c r="S374" s="223">
        <v>0</v>
      </c>
      <c r="T374" s="224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5" t="s">
        <v>226</v>
      </c>
      <c r="AT374" s="225" t="s">
        <v>128</v>
      </c>
      <c r="AU374" s="225" t="s">
        <v>86</v>
      </c>
      <c r="AY374" s="17" t="s">
        <v>126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7" t="s">
        <v>84</v>
      </c>
      <c r="BK374" s="226">
        <f>ROUND(I374*H374,2)</f>
        <v>0</v>
      </c>
      <c r="BL374" s="17" t="s">
        <v>226</v>
      </c>
      <c r="BM374" s="225" t="s">
        <v>556</v>
      </c>
    </row>
    <row r="375" s="12" customFormat="1" ht="22.8" customHeight="1">
      <c r="A375" s="12"/>
      <c r="B375" s="198"/>
      <c r="C375" s="199"/>
      <c r="D375" s="200" t="s">
        <v>75</v>
      </c>
      <c r="E375" s="212" t="s">
        <v>557</v>
      </c>
      <c r="F375" s="212" t="s">
        <v>558</v>
      </c>
      <c r="G375" s="199"/>
      <c r="H375" s="199"/>
      <c r="I375" s="202"/>
      <c r="J375" s="213">
        <f>BK375</f>
        <v>0</v>
      </c>
      <c r="K375" s="199"/>
      <c r="L375" s="204"/>
      <c r="M375" s="205"/>
      <c r="N375" s="206"/>
      <c r="O375" s="206"/>
      <c r="P375" s="207">
        <f>SUM(P376:P458)</f>
        <v>0</v>
      </c>
      <c r="Q375" s="206"/>
      <c r="R375" s="207">
        <f>SUM(R376:R458)</f>
        <v>0.38057000000000007</v>
      </c>
      <c r="S375" s="206"/>
      <c r="T375" s="208">
        <f>SUM(T376:T458)</f>
        <v>0.59799000000000002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9" t="s">
        <v>86</v>
      </c>
      <c r="AT375" s="210" t="s">
        <v>75</v>
      </c>
      <c r="AU375" s="210" t="s">
        <v>84</v>
      </c>
      <c r="AY375" s="209" t="s">
        <v>126</v>
      </c>
      <c r="BK375" s="211">
        <f>SUM(BK376:BK458)</f>
        <v>0</v>
      </c>
    </row>
    <row r="376" s="2" customFormat="1" ht="16.5" customHeight="1">
      <c r="A376" s="38"/>
      <c r="B376" s="39"/>
      <c r="C376" s="214" t="s">
        <v>559</v>
      </c>
      <c r="D376" s="214" t="s">
        <v>128</v>
      </c>
      <c r="E376" s="215" t="s">
        <v>560</v>
      </c>
      <c r="F376" s="216" t="s">
        <v>561</v>
      </c>
      <c r="G376" s="217" t="s">
        <v>562</v>
      </c>
      <c r="H376" s="218">
        <v>7</v>
      </c>
      <c r="I376" s="219"/>
      <c r="J376" s="220">
        <f>ROUND(I376*H376,2)</f>
        <v>0</v>
      </c>
      <c r="K376" s="216" t="s">
        <v>132</v>
      </c>
      <c r="L376" s="44"/>
      <c r="M376" s="221" t="s">
        <v>1</v>
      </c>
      <c r="N376" s="222" t="s">
        <v>41</v>
      </c>
      <c r="O376" s="91"/>
      <c r="P376" s="223">
        <f>O376*H376</f>
        <v>0</v>
      </c>
      <c r="Q376" s="223">
        <v>0</v>
      </c>
      <c r="R376" s="223">
        <f>Q376*H376</f>
        <v>0</v>
      </c>
      <c r="S376" s="223">
        <v>0.01933</v>
      </c>
      <c r="T376" s="224">
        <f>S376*H376</f>
        <v>0.13530999999999999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5" t="s">
        <v>133</v>
      </c>
      <c r="AT376" s="225" t="s">
        <v>128</v>
      </c>
      <c r="AU376" s="225" t="s">
        <v>86</v>
      </c>
      <c r="AY376" s="17" t="s">
        <v>126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7" t="s">
        <v>84</v>
      </c>
      <c r="BK376" s="226">
        <f>ROUND(I376*H376,2)</f>
        <v>0</v>
      </c>
      <c r="BL376" s="17" t="s">
        <v>133</v>
      </c>
      <c r="BM376" s="225" t="s">
        <v>563</v>
      </c>
    </row>
    <row r="377" s="2" customFormat="1">
      <c r="A377" s="38"/>
      <c r="B377" s="39"/>
      <c r="C377" s="40"/>
      <c r="D377" s="229" t="s">
        <v>159</v>
      </c>
      <c r="E377" s="40"/>
      <c r="F377" s="249" t="s">
        <v>363</v>
      </c>
      <c r="G377" s="40"/>
      <c r="H377" s="40"/>
      <c r="I377" s="250"/>
      <c r="J377" s="40"/>
      <c r="K377" s="40"/>
      <c r="L377" s="44"/>
      <c r="M377" s="251"/>
      <c r="N377" s="252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159</v>
      </c>
      <c r="AU377" s="17" t="s">
        <v>86</v>
      </c>
    </row>
    <row r="378" s="14" customFormat="1">
      <c r="A378" s="14"/>
      <c r="B378" s="238"/>
      <c r="C378" s="239"/>
      <c r="D378" s="229" t="s">
        <v>135</v>
      </c>
      <c r="E378" s="240" t="s">
        <v>1</v>
      </c>
      <c r="F378" s="241" t="s">
        <v>168</v>
      </c>
      <c r="G378" s="239"/>
      <c r="H378" s="242">
        <v>7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8" t="s">
        <v>135</v>
      </c>
      <c r="AU378" s="248" t="s">
        <v>86</v>
      </c>
      <c r="AV378" s="14" t="s">
        <v>86</v>
      </c>
      <c r="AW378" s="14" t="s">
        <v>32</v>
      </c>
      <c r="AX378" s="14" t="s">
        <v>84</v>
      </c>
      <c r="AY378" s="248" t="s">
        <v>126</v>
      </c>
    </row>
    <row r="379" s="2" customFormat="1" ht="21.75" customHeight="1">
      <c r="A379" s="38"/>
      <c r="B379" s="39"/>
      <c r="C379" s="214" t="s">
        <v>564</v>
      </c>
      <c r="D379" s="214" t="s">
        <v>128</v>
      </c>
      <c r="E379" s="215" t="s">
        <v>565</v>
      </c>
      <c r="F379" s="216" t="s">
        <v>566</v>
      </c>
      <c r="G379" s="217" t="s">
        <v>277</v>
      </c>
      <c r="H379" s="218">
        <v>7</v>
      </c>
      <c r="I379" s="219"/>
      <c r="J379" s="220">
        <f>ROUND(I379*H379,2)</f>
        <v>0</v>
      </c>
      <c r="K379" s="216" t="s">
        <v>132</v>
      </c>
      <c r="L379" s="44"/>
      <c r="M379" s="221" t="s">
        <v>1</v>
      </c>
      <c r="N379" s="222" t="s">
        <v>41</v>
      </c>
      <c r="O379" s="91"/>
      <c r="P379" s="223">
        <f>O379*H379</f>
        <v>0</v>
      </c>
      <c r="Q379" s="223">
        <v>0.0011900000000000001</v>
      </c>
      <c r="R379" s="223">
        <f>Q379*H379</f>
        <v>0.0083300000000000006</v>
      </c>
      <c r="S379" s="223">
        <v>0</v>
      </c>
      <c r="T379" s="224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5" t="s">
        <v>226</v>
      </c>
      <c r="AT379" s="225" t="s">
        <v>128</v>
      </c>
      <c r="AU379" s="225" t="s">
        <v>86</v>
      </c>
      <c r="AY379" s="17" t="s">
        <v>126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7" t="s">
        <v>84</v>
      </c>
      <c r="BK379" s="226">
        <f>ROUND(I379*H379,2)</f>
        <v>0</v>
      </c>
      <c r="BL379" s="17" t="s">
        <v>226</v>
      </c>
      <c r="BM379" s="225" t="s">
        <v>567</v>
      </c>
    </row>
    <row r="380" s="2" customFormat="1">
      <c r="A380" s="38"/>
      <c r="B380" s="39"/>
      <c r="C380" s="40"/>
      <c r="D380" s="229" t="s">
        <v>159</v>
      </c>
      <c r="E380" s="40"/>
      <c r="F380" s="249" t="s">
        <v>568</v>
      </c>
      <c r="G380" s="40"/>
      <c r="H380" s="40"/>
      <c r="I380" s="250"/>
      <c r="J380" s="40"/>
      <c r="K380" s="40"/>
      <c r="L380" s="44"/>
      <c r="M380" s="251"/>
      <c r="N380" s="252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159</v>
      </c>
      <c r="AU380" s="17" t="s">
        <v>86</v>
      </c>
    </row>
    <row r="381" s="14" customFormat="1">
      <c r="A381" s="14"/>
      <c r="B381" s="238"/>
      <c r="C381" s="239"/>
      <c r="D381" s="229" t="s">
        <v>135</v>
      </c>
      <c r="E381" s="240" t="s">
        <v>1</v>
      </c>
      <c r="F381" s="241" t="s">
        <v>168</v>
      </c>
      <c r="G381" s="239"/>
      <c r="H381" s="242">
        <v>7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8" t="s">
        <v>135</v>
      </c>
      <c r="AU381" s="248" t="s">
        <v>86</v>
      </c>
      <c r="AV381" s="14" t="s">
        <v>86</v>
      </c>
      <c r="AW381" s="14" t="s">
        <v>32</v>
      </c>
      <c r="AX381" s="14" t="s">
        <v>84</v>
      </c>
      <c r="AY381" s="248" t="s">
        <v>126</v>
      </c>
    </row>
    <row r="382" s="2" customFormat="1" ht="24.15" customHeight="1">
      <c r="A382" s="38"/>
      <c r="B382" s="39"/>
      <c r="C382" s="253" t="s">
        <v>569</v>
      </c>
      <c r="D382" s="253" t="s">
        <v>197</v>
      </c>
      <c r="E382" s="254" t="s">
        <v>570</v>
      </c>
      <c r="F382" s="255" t="s">
        <v>571</v>
      </c>
      <c r="G382" s="256" t="s">
        <v>277</v>
      </c>
      <c r="H382" s="257">
        <v>7</v>
      </c>
      <c r="I382" s="258"/>
      <c r="J382" s="259">
        <f>ROUND(I382*H382,2)</f>
        <v>0</v>
      </c>
      <c r="K382" s="255" t="s">
        <v>132</v>
      </c>
      <c r="L382" s="260"/>
      <c r="M382" s="261" t="s">
        <v>1</v>
      </c>
      <c r="N382" s="262" t="s">
        <v>41</v>
      </c>
      <c r="O382" s="91"/>
      <c r="P382" s="223">
        <f>O382*H382</f>
        <v>0</v>
      </c>
      <c r="Q382" s="223">
        <v>0.014500000000000001</v>
      </c>
      <c r="R382" s="223">
        <f>Q382*H382</f>
        <v>0.10150000000000001</v>
      </c>
      <c r="S382" s="223">
        <v>0</v>
      </c>
      <c r="T382" s="224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5" t="s">
        <v>312</v>
      </c>
      <c r="AT382" s="225" t="s">
        <v>197</v>
      </c>
      <c r="AU382" s="225" t="s">
        <v>86</v>
      </c>
      <c r="AY382" s="17" t="s">
        <v>126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7" t="s">
        <v>84</v>
      </c>
      <c r="BK382" s="226">
        <f>ROUND(I382*H382,2)</f>
        <v>0</v>
      </c>
      <c r="BL382" s="17" t="s">
        <v>226</v>
      </c>
      <c r="BM382" s="225" t="s">
        <v>572</v>
      </c>
    </row>
    <row r="383" s="13" customFormat="1">
      <c r="A383" s="13"/>
      <c r="B383" s="227"/>
      <c r="C383" s="228"/>
      <c r="D383" s="229" t="s">
        <v>135</v>
      </c>
      <c r="E383" s="230" t="s">
        <v>1</v>
      </c>
      <c r="F383" s="231" t="s">
        <v>573</v>
      </c>
      <c r="G383" s="228"/>
      <c r="H383" s="230" t="s">
        <v>1</v>
      </c>
      <c r="I383" s="232"/>
      <c r="J383" s="228"/>
      <c r="K383" s="228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135</v>
      </c>
      <c r="AU383" s="237" t="s">
        <v>86</v>
      </c>
      <c r="AV383" s="13" t="s">
        <v>84</v>
      </c>
      <c r="AW383" s="13" t="s">
        <v>32</v>
      </c>
      <c r="AX383" s="13" t="s">
        <v>76</v>
      </c>
      <c r="AY383" s="237" t="s">
        <v>126</v>
      </c>
    </row>
    <row r="384" s="14" customFormat="1">
      <c r="A384" s="14"/>
      <c r="B384" s="238"/>
      <c r="C384" s="239"/>
      <c r="D384" s="229" t="s">
        <v>135</v>
      </c>
      <c r="E384" s="240" t="s">
        <v>1</v>
      </c>
      <c r="F384" s="241" t="s">
        <v>86</v>
      </c>
      <c r="G384" s="239"/>
      <c r="H384" s="242">
        <v>2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8" t="s">
        <v>135</v>
      </c>
      <c r="AU384" s="248" t="s">
        <v>86</v>
      </c>
      <c r="AV384" s="14" t="s">
        <v>86</v>
      </c>
      <c r="AW384" s="14" t="s">
        <v>32</v>
      </c>
      <c r="AX384" s="14" t="s">
        <v>76</v>
      </c>
      <c r="AY384" s="248" t="s">
        <v>126</v>
      </c>
    </row>
    <row r="385" s="13" customFormat="1">
      <c r="A385" s="13"/>
      <c r="B385" s="227"/>
      <c r="C385" s="228"/>
      <c r="D385" s="229" t="s">
        <v>135</v>
      </c>
      <c r="E385" s="230" t="s">
        <v>1</v>
      </c>
      <c r="F385" s="231" t="s">
        <v>574</v>
      </c>
      <c r="G385" s="228"/>
      <c r="H385" s="230" t="s">
        <v>1</v>
      </c>
      <c r="I385" s="232"/>
      <c r="J385" s="228"/>
      <c r="K385" s="228"/>
      <c r="L385" s="233"/>
      <c r="M385" s="234"/>
      <c r="N385" s="235"/>
      <c r="O385" s="235"/>
      <c r="P385" s="235"/>
      <c r="Q385" s="235"/>
      <c r="R385" s="235"/>
      <c r="S385" s="235"/>
      <c r="T385" s="23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7" t="s">
        <v>135</v>
      </c>
      <c r="AU385" s="237" t="s">
        <v>86</v>
      </c>
      <c r="AV385" s="13" t="s">
        <v>84</v>
      </c>
      <c r="AW385" s="13" t="s">
        <v>32</v>
      </c>
      <c r="AX385" s="13" t="s">
        <v>76</v>
      </c>
      <c r="AY385" s="237" t="s">
        <v>126</v>
      </c>
    </row>
    <row r="386" s="14" customFormat="1">
      <c r="A386" s="14"/>
      <c r="B386" s="238"/>
      <c r="C386" s="239"/>
      <c r="D386" s="229" t="s">
        <v>135</v>
      </c>
      <c r="E386" s="240" t="s">
        <v>1</v>
      </c>
      <c r="F386" s="241" t="s">
        <v>155</v>
      </c>
      <c r="G386" s="239"/>
      <c r="H386" s="242">
        <v>5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8" t="s">
        <v>135</v>
      </c>
      <c r="AU386" s="248" t="s">
        <v>86</v>
      </c>
      <c r="AV386" s="14" t="s">
        <v>86</v>
      </c>
      <c r="AW386" s="14" t="s">
        <v>32</v>
      </c>
      <c r="AX386" s="14" t="s">
        <v>76</v>
      </c>
      <c r="AY386" s="248" t="s">
        <v>126</v>
      </c>
    </row>
    <row r="387" s="15" customFormat="1">
      <c r="A387" s="15"/>
      <c r="B387" s="263"/>
      <c r="C387" s="264"/>
      <c r="D387" s="229" t="s">
        <v>135</v>
      </c>
      <c r="E387" s="265" t="s">
        <v>1</v>
      </c>
      <c r="F387" s="266" t="s">
        <v>254</v>
      </c>
      <c r="G387" s="264"/>
      <c r="H387" s="267">
        <v>7</v>
      </c>
      <c r="I387" s="268"/>
      <c r="J387" s="264"/>
      <c r="K387" s="264"/>
      <c r="L387" s="269"/>
      <c r="M387" s="270"/>
      <c r="N387" s="271"/>
      <c r="O387" s="271"/>
      <c r="P387" s="271"/>
      <c r="Q387" s="271"/>
      <c r="R387" s="271"/>
      <c r="S387" s="271"/>
      <c r="T387" s="272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3" t="s">
        <v>135</v>
      </c>
      <c r="AU387" s="273" t="s">
        <v>86</v>
      </c>
      <c r="AV387" s="15" t="s">
        <v>133</v>
      </c>
      <c r="AW387" s="15" t="s">
        <v>32</v>
      </c>
      <c r="AX387" s="15" t="s">
        <v>84</v>
      </c>
      <c r="AY387" s="273" t="s">
        <v>126</v>
      </c>
    </row>
    <row r="388" s="2" customFormat="1" ht="16.5" customHeight="1">
      <c r="A388" s="38"/>
      <c r="B388" s="39"/>
      <c r="C388" s="214" t="s">
        <v>575</v>
      </c>
      <c r="D388" s="214" t="s">
        <v>128</v>
      </c>
      <c r="E388" s="215" t="s">
        <v>576</v>
      </c>
      <c r="F388" s="216" t="s">
        <v>577</v>
      </c>
      <c r="G388" s="217" t="s">
        <v>277</v>
      </c>
      <c r="H388" s="218">
        <v>7</v>
      </c>
      <c r="I388" s="219"/>
      <c r="J388" s="220">
        <f>ROUND(I388*H388,2)</f>
        <v>0</v>
      </c>
      <c r="K388" s="216" t="s">
        <v>132</v>
      </c>
      <c r="L388" s="44"/>
      <c r="M388" s="221" t="s">
        <v>1</v>
      </c>
      <c r="N388" s="222" t="s">
        <v>41</v>
      </c>
      <c r="O388" s="91"/>
      <c r="P388" s="223">
        <f>O388*H388</f>
        <v>0</v>
      </c>
      <c r="Q388" s="223">
        <v>0</v>
      </c>
      <c r="R388" s="223">
        <f>Q388*H388</f>
        <v>0</v>
      </c>
      <c r="S388" s="223">
        <v>0</v>
      </c>
      <c r="T388" s="22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5" t="s">
        <v>226</v>
      </c>
      <c r="AT388" s="225" t="s">
        <v>128</v>
      </c>
      <c r="AU388" s="225" t="s">
        <v>86</v>
      </c>
      <c r="AY388" s="17" t="s">
        <v>126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7" t="s">
        <v>84</v>
      </c>
      <c r="BK388" s="226">
        <f>ROUND(I388*H388,2)</f>
        <v>0</v>
      </c>
      <c r="BL388" s="17" t="s">
        <v>226</v>
      </c>
      <c r="BM388" s="225" t="s">
        <v>578</v>
      </c>
    </row>
    <row r="389" s="2" customFormat="1">
      <c r="A389" s="38"/>
      <c r="B389" s="39"/>
      <c r="C389" s="40"/>
      <c r="D389" s="229" t="s">
        <v>159</v>
      </c>
      <c r="E389" s="40"/>
      <c r="F389" s="249" t="s">
        <v>568</v>
      </c>
      <c r="G389" s="40"/>
      <c r="H389" s="40"/>
      <c r="I389" s="250"/>
      <c r="J389" s="40"/>
      <c r="K389" s="40"/>
      <c r="L389" s="44"/>
      <c r="M389" s="251"/>
      <c r="N389" s="252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159</v>
      </c>
      <c r="AU389" s="17" t="s">
        <v>86</v>
      </c>
    </row>
    <row r="390" s="14" customFormat="1">
      <c r="A390" s="14"/>
      <c r="B390" s="238"/>
      <c r="C390" s="239"/>
      <c r="D390" s="229" t="s">
        <v>135</v>
      </c>
      <c r="E390" s="240" t="s">
        <v>1</v>
      </c>
      <c r="F390" s="241" t="s">
        <v>168</v>
      </c>
      <c r="G390" s="239"/>
      <c r="H390" s="242">
        <v>7</v>
      </c>
      <c r="I390" s="243"/>
      <c r="J390" s="239"/>
      <c r="K390" s="239"/>
      <c r="L390" s="244"/>
      <c r="M390" s="245"/>
      <c r="N390" s="246"/>
      <c r="O390" s="246"/>
      <c r="P390" s="246"/>
      <c r="Q390" s="246"/>
      <c r="R390" s="246"/>
      <c r="S390" s="246"/>
      <c r="T390" s="24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8" t="s">
        <v>135</v>
      </c>
      <c r="AU390" s="248" t="s">
        <v>86</v>
      </c>
      <c r="AV390" s="14" t="s">
        <v>86</v>
      </c>
      <c r="AW390" s="14" t="s">
        <v>32</v>
      </c>
      <c r="AX390" s="14" t="s">
        <v>84</v>
      </c>
      <c r="AY390" s="248" t="s">
        <v>126</v>
      </c>
    </row>
    <row r="391" s="2" customFormat="1" ht="16.5" customHeight="1">
      <c r="A391" s="38"/>
      <c r="B391" s="39"/>
      <c r="C391" s="253" t="s">
        <v>579</v>
      </c>
      <c r="D391" s="253" t="s">
        <v>197</v>
      </c>
      <c r="E391" s="254" t="s">
        <v>580</v>
      </c>
      <c r="F391" s="255" t="s">
        <v>581</v>
      </c>
      <c r="G391" s="256" t="s">
        <v>277</v>
      </c>
      <c r="H391" s="257">
        <v>5</v>
      </c>
      <c r="I391" s="258"/>
      <c r="J391" s="259">
        <f>ROUND(I391*H391,2)</f>
        <v>0</v>
      </c>
      <c r="K391" s="255" t="s">
        <v>132</v>
      </c>
      <c r="L391" s="260"/>
      <c r="M391" s="261" t="s">
        <v>1</v>
      </c>
      <c r="N391" s="262" t="s">
        <v>41</v>
      </c>
      <c r="O391" s="91"/>
      <c r="P391" s="223">
        <f>O391*H391</f>
        <v>0</v>
      </c>
      <c r="Q391" s="223">
        <v>0.00085999999999999998</v>
      </c>
      <c r="R391" s="223">
        <f>Q391*H391</f>
        <v>0.0043</v>
      </c>
      <c r="S391" s="223">
        <v>0</v>
      </c>
      <c r="T391" s="224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5" t="s">
        <v>312</v>
      </c>
      <c r="AT391" s="225" t="s">
        <v>197</v>
      </c>
      <c r="AU391" s="225" t="s">
        <v>86</v>
      </c>
      <c r="AY391" s="17" t="s">
        <v>126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7" t="s">
        <v>84</v>
      </c>
      <c r="BK391" s="226">
        <f>ROUND(I391*H391,2)</f>
        <v>0</v>
      </c>
      <c r="BL391" s="17" t="s">
        <v>226</v>
      </c>
      <c r="BM391" s="225" t="s">
        <v>582</v>
      </c>
    </row>
    <row r="392" s="13" customFormat="1">
      <c r="A392" s="13"/>
      <c r="B392" s="227"/>
      <c r="C392" s="228"/>
      <c r="D392" s="229" t="s">
        <v>135</v>
      </c>
      <c r="E392" s="230" t="s">
        <v>1</v>
      </c>
      <c r="F392" s="231" t="s">
        <v>574</v>
      </c>
      <c r="G392" s="228"/>
      <c r="H392" s="230" t="s">
        <v>1</v>
      </c>
      <c r="I392" s="232"/>
      <c r="J392" s="228"/>
      <c r="K392" s="228"/>
      <c r="L392" s="233"/>
      <c r="M392" s="234"/>
      <c r="N392" s="235"/>
      <c r="O392" s="235"/>
      <c r="P392" s="235"/>
      <c r="Q392" s="235"/>
      <c r="R392" s="235"/>
      <c r="S392" s="235"/>
      <c r="T392" s="23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7" t="s">
        <v>135</v>
      </c>
      <c r="AU392" s="237" t="s">
        <v>86</v>
      </c>
      <c r="AV392" s="13" t="s">
        <v>84</v>
      </c>
      <c r="AW392" s="13" t="s">
        <v>32</v>
      </c>
      <c r="AX392" s="13" t="s">
        <v>76</v>
      </c>
      <c r="AY392" s="237" t="s">
        <v>126</v>
      </c>
    </row>
    <row r="393" s="14" customFormat="1">
      <c r="A393" s="14"/>
      <c r="B393" s="238"/>
      <c r="C393" s="239"/>
      <c r="D393" s="229" t="s">
        <v>135</v>
      </c>
      <c r="E393" s="240" t="s">
        <v>1</v>
      </c>
      <c r="F393" s="241" t="s">
        <v>155</v>
      </c>
      <c r="G393" s="239"/>
      <c r="H393" s="242">
        <v>5</v>
      </c>
      <c r="I393" s="243"/>
      <c r="J393" s="239"/>
      <c r="K393" s="239"/>
      <c r="L393" s="244"/>
      <c r="M393" s="245"/>
      <c r="N393" s="246"/>
      <c r="O393" s="246"/>
      <c r="P393" s="246"/>
      <c r="Q393" s="246"/>
      <c r="R393" s="246"/>
      <c r="S393" s="246"/>
      <c r="T393" s="24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8" t="s">
        <v>135</v>
      </c>
      <c r="AU393" s="248" t="s">
        <v>86</v>
      </c>
      <c r="AV393" s="14" t="s">
        <v>86</v>
      </c>
      <c r="AW393" s="14" t="s">
        <v>32</v>
      </c>
      <c r="AX393" s="14" t="s">
        <v>84</v>
      </c>
      <c r="AY393" s="248" t="s">
        <v>126</v>
      </c>
    </row>
    <row r="394" s="2" customFormat="1" ht="16.5" customHeight="1">
      <c r="A394" s="38"/>
      <c r="B394" s="39"/>
      <c r="C394" s="253" t="s">
        <v>583</v>
      </c>
      <c r="D394" s="253" t="s">
        <v>197</v>
      </c>
      <c r="E394" s="254" t="s">
        <v>584</v>
      </c>
      <c r="F394" s="255" t="s">
        <v>585</v>
      </c>
      <c r="G394" s="256" t="s">
        <v>277</v>
      </c>
      <c r="H394" s="257">
        <v>2</v>
      </c>
      <c r="I394" s="258"/>
      <c r="J394" s="259">
        <f>ROUND(I394*H394,2)</f>
        <v>0</v>
      </c>
      <c r="K394" s="255" t="s">
        <v>132</v>
      </c>
      <c r="L394" s="260"/>
      <c r="M394" s="261" t="s">
        <v>1</v>
      </c>
      <c r="N394" s="262" t="s">
        <v>41</v>
      </c>
      <c r="O394" s="91"/>
      <c r="P394" s="223">
        <f>O394*H394</f>
        <v>0</v>
      </c>
      <c r="Q394" s="223">
        <v>0.0022000000000000001</v>
      </c>
      <c r="R394" s="223">
        <f>Q394*H394</f>
        <v>0.0044000000000000003</v>
      </c>
      <c r="S394" s="223">
        <v>0</v>
      </c>
      <c r="T394" s="22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5" t="s">
        <v>312</v>
      </c>
      <c r="AT394" s="225" t="s">
        <v>197</v>
      </c>
      <c r="AU394" s="225" t="s">
        <v>86</v>
      </c>
      <c r="AY394" s="17" t="s">
        <v>126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7" t="s">
        <v>84</v>
      </c>
      <c r="BK394" s="226">
        <f>ROUND(I394*H394,2)</f>
        <v>0</v>
      </c>
      <c r="BL394" s="17" t="s">
        <v>226</v>
      </c>
      <c r="BM394" s="225" t="s">
        <v>586</v>
      </c>
    </row>
    <row r="395" s="13" customFormat="1">
      <c r="A395" s="13"/>
      <c r="B395" s="227"/>
      <c r="C395" s="228"/>
      <c r="D395" s="229" t="s">
        <v>135</v>
      </c>
      <c r="E395" s="230" t="s">
        <v>1</v>
      </c>
      <c r="F395" s="231" t="s">
        <v>573</v>
      </c>
      <c r="G395" s="228"/>
      <c r="H395" s="230" t="s">
        <v>1</v>
      </c>
      <c r="I395" s="232"/>
      <c r="J395" s="228"/>
      <c r="K395" s="228"/>
      <c r="L395" s="233"/>
      <c r="M395" s="234"/>
      <c r="N395" s="235"/>
      <c r="O395" s="235"/>
      <c r="P395" s="235"/>
      <c r="Q395" s="235"/>
      <c r="R395" s="235"/>
      <c r="S395" s="235"/>
      <c r="T395" s="23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7" t="s">
        <v>135</v>
      </c>
      <c r="AU395" s="237" t="s">
        <v>86</v>
      </c>
      <c r="AV395" s="13" t="s">
        <v>84</v>
      </c>
      <c r="AW395" s="13" t="s">
        <v>32</v>
      </c>
      <c r="AX395" s="13" t="s">
        <v>76</v>
      </c>
      <c r="AY395" s="237" t="s">
        <v>126</v>
      </c>
    </row>
    <row r="396" s="14" customFormat="1">
      <c r="A396" s="14"/>
      <c r="B396" s="238"/>
      <c r="C396" s="239"/>
      <c r="D396" s="229" t="s">
        <v>135</v>
      </c>
      <c r="E396" s="240" t="s">
        <v>1</v>
      </c>
      <c r="F396" s="241" t="s">
        <v>86</v>
      </c>
      <c r="G396" s="239"/>
      <c r="H396" s="242">
        <v>2</v>
      </c>
      <c r="I396" s="243"/>
      <c r="J396" s="239"/>
      <c r="K396" s="239"/>
      <c r="L396" s="244"/>
      <c r="M396" s="245"/>
      <c r="N396" s="246"/>
      <c r="O396" s="246"/>
      <c r="P396" s="246"/>
      <c r="Q396" s="246"/>
      <c r="R396" s="246"/>
      <c r="S396" s="246"/>
      <c r="T396" s="24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8" t="s">
        <v>135</v>
      </c>
      <c r="AU396" s="248" t="s">
        <v>86</v>
      </c>
      <c r="AV396" s="14" t="s">
        <v>86</v>
      </c>
      <c r="AW396" s="14" t="s">
        <v>32</v>
      </c>
      <c r="AX396" s="14" t="s">
        <v>84</v>
      </c>
      <c r="AY396" s="248" t="s">
        <v>126</v>
      </c>
    </row>
    <row r="397" s="2" customFormat="1" ht="16.5" customHeight="1">
      <c r="A397" s="38"/>
      <c r="B397" s="39"/>
      <c r="C397" s="214" t="s">
        <v>587</v>
      </c>
      <c r="D397" s="214" t="s">
        <v>128</v>
      </c>
      <c r="E397" s="215" t="s">
        <v>588</v>
      </c>
      <c r="F397" s="216" t="s">
        <v>589</v>
      </c>
      <c r="G397" s="217" t="s">
        <v>562</v>
      </c>
      <c r="H397" s="218">
        <v>13</v>
      </c>
      <c r="I397" s="219"/>
      <c r="J397" s="220">
        <f>ROUND(I397*H397,2)</f>
        <v>0</v>
      </c>
      <c r="K397" s="216" t="s">
        <v>132</v>
      </c>
      <c r="L397" s="44"/>
      <c r="M397" s="221" t="s">
        <v>1</v>
      </c>
      <c r="N397" s="222" t="s">
        <v>41</v>
      </c>
      <c r="O397" s="91"/>
      <c r="P397" s="223">
        <f>O397*H397</f>
        <v>0</v>
      </c>
      <c r="Q397" s="223">
        <v>0</v>
      </c>
      <c r="R397" s="223">
        <f>Q397*H397</f>
        <v>0</v>
      </c>
      <c r="S397" s="223">
        <v>0.019460000000000002</v>
      </c>
      <c r="T397" s="224">
        <f>S397*H397</f>
        <v>0.25298000000000004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5" t="s">
        <v>226</v>
      </c>
      <c r="AT397" s="225" t="s">
        <v>128</v>
      </c>
      <c r="AU397" s="225" t="s">
        <v>86</v>
      </c>
      <c r="AY397" s="17" t="s">
        <v>126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7" t="s">
        <v>84</v>
      </c>
      <c r="BK397" s="226">
        <f>ROUND(I397*H397,2)</f>
        <v>0</v>
      </c>
      <c r="BL397" s="17" t="s">
        <v>226</v>
      </c>
      <c r="BM397" s="225" t="s">
        <v>590</v>
      </c>
    </row>
    <row r="398" s="2" customFormat="1">
      <c r="A398" s="38"/>
      <c r="B398" s="39"/>
      <c r="C398" s="40"/>
      <c r="D398" s="229" t="s">
        <v>159</v>
      </c>
      <c r="E398" s="40"/>
      <c r="F398" s="249" t="s">
        <v>363</v>
      </c>
      <c r="G398" s="40"/>
      <c r="H398" s="40"/>
      <c r="I398" s="250"/>
      <c r="J398" s="40"/>
      <c r="K398" s="40"/>
      <c r="L398" s="44"/>
      <c r="M398" s="251"/>
      <c r="N398" s="252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159</v>
      </c>
      <c r="AU398" s="17" t="s">
        <v>86</v>
      </c>
    </row>
    <row r="399" s="14" customFormat="1">
      <c r="A399" s="14"/>
      <c r="B399" s="238"/>
      <c r="C399" s="239"/>
      <c r="D399" s="229" t="s">
        <v>135</v>
      </c>
      <c r="E399" s="240" t="s">
        <v>1</v>
      </c>
      <c r="F399" s="241" t="s">
        <v>206</v>
      </c>
      <c r="G399" s="239"/>
      <c r="H399" s="242">
        <v>13</v>
      </c>
      <c r="I399" s="243"/>
      <c r="J399" s="239"/>
      <c r="K399" s="239"/>
      <c r="L399" s="244"/>
      <c r="M399" s="245"/>
      <c r="N399" s="246"/>
      <c r="O399" s="246"/>
      <c r="P399" s="246"/>
      <c r="Q399" s="246"/>
      <c r="R399" s="246"/>
      <c r="S399" s="246"/>
      <c r="T399" s="24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8" t="s">
        <v>135</v>
      </c>
      <c r="AU399" s="248" t="s">
        <v>86</v>
      </c>
      <c r="AV399" s="14" t="s">
        <v>86</v>
      </c>
      <c r="AW399" s="14" t="s">
        <v>32</v>
      </c>
      <c r="AX399" s="14" t="s">
        <v>84</v>
      </c>
      <c r="AY399" s="248" t="s">
        <v>126</v>
      </c>
    </row>
    <row r="400" s="2" customFormat="1" ht="21.75" customHeight="1">
      <c r="A400" s="38"/>
      <c r="B400" s="39"/>
      <c r="C400" s="214" t="s">
        <v>591</v>
      </c>
      <c r="D400" s="214" t="s">
        <v>128</v>
      </c>
      <c r="E400" s="215" t="s">
        <v>592</v>
      </c>
      <c r="F400" s="216" t="s">
        <v>593</v>
      </c>
      <c r="G400" s="217" t="s">
        <v>562</v>
      </c>
      <c r="H400" s="218">
        <v>14</v>
      </c>
      <c r="I400" s="219"/>
      <c r="J400" s="220">
        <f>ROUND(I400*H400,2)</f>
        <v>0</v>
      </c>
      <c r="K400" s="216" t="s">
        <v>132</v>
      </c>
      <c r="L400" s="44"/>
      <c r="M400" s="221" t="s">
        <v>1</v>
      </c>
      <c r="N400" s="222" t="s">
        <v>41</v>
      </c>
      <c r="O400" s="91"/>
      <c r="P400" s="223">
        <f>O400*H400</f>
        <v>0</v>
      </c>
      <c r="Q400" s="223">
        <v>0.00173</v>
      </c>
      <c r="R400" s="223">
        <f>Q400*H400</f>
        <v>0.024219999999999998</v>
      </c>
      <c r="S400" s="223">
        <v>0</v>
      </c>
      <c r="T400" s="224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5" t="s">
        <v>226</v>
      </c>
      <c r="AT400" s="225" t="s">
        <v>128</v>
      </c>
      <c r="AU400" s="225" t="s">
        <v>86</v>
      </c>
      <c r="AY400" s="17" t="s">
        <v>126</v>
      </c>
      <c r="BE400" s="226">
        <f>IF(N400="základní",J400,0)</f>
        <v>0</v>
      </c>
      <c r="BF400" s="226">
        <f>IF(N400="snížená",J400,0)</f>
        <v>0</v>
      </c>
      <c r="BG400" s="226">
        <f>IF(N400="zákl. přenesená",J400,0)</f>
        <v>0</v>
      </c>
      <c r="BH400" s="226">
        <f>IF(N400="sníž. přenesená",J400,0)</f>
        <v>0</v>
      </c>
      <c r="BI400" s="226">
        <f>IF(N400="nulová",J400,0)</f>
        <v>0</v>
      </c>
      <c r="BJ400" s="17" t="s">
        <v>84</v>
      </c>
      <c r="BK400" s="226">
        <f>ROUND(I400*H400,2)</f>
        <v>0</v>
      </c>
      <c r="BL400" s="17" t="s">
        <v>226</v>
      </c>
      <c r="BM400" s="225" t="s">
        <v>594</v>
      </c>
    </row>
    <row r="401" s="2" customFormat="1">
      <c r="A401" s="38"/>
      <c r="B401" s="39"/>
      <c r="C401" s="40"/>
      <c r="D401" s="229" t="s">
        <v>159</v>
      </c>
      <c r="E401" s="40"/>
      <c r="F401" s="249" t="s">
        <v>568</v>
      </c>
      <c r="G401" s="40"/>
      <c r="H401" s="40"/>
      <c r="I401" s="250"/>
      <c r="J401" s="40"/>
      <c r="K401" s="40"/>
      <c r="L401" s="44"/>
      <c r="M401" s="251"/>
      <c r="N401" s="252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159</v>
      </c>
      <c r="AU401" s="17" t="s">
        <v>86</v>
      </c>
    </row>
    <row r="402" s="14" customFormat="1">
      <c r="A402" s="14"/>
      <c r="B402" s="238"/>
      <c r="C402" s="239"/>
      <c r="D402" s="229" t="s">
        <v>135</v>
      </c>
      <c r="E402" s="240" t="s">
        <v>1</v>
      </c>
      <c r="F402" s="241" t="s">
        <v>211</v>
      </c>
      <c r="G402" s="239"/>
      <c r="H402" s="242">
        <v>14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8" t="s">
        <v>135</v>
      </c>
      <c r="AU402" s="248" t="s">
        <v>86</v>
      </c>
      <c r="AV402" s="14" t="s">
        <v>86</v>
      </c>
      <c r="AW402" s="14" t="s">
        <v>32</v>
      </c>
      <c r="AX402" s="14" t="s">
        <v>84</v>
      </c>
      <c r="AY402" s="248" t="s">
        <v>126</v>
      </c>
    </row>
    <row r="403" s="2" customFormat="1" ht="16.5" customHeight="1">
      <c r="A403" s="38"/>
      <c r="B403" s="39"/>
      <c r="C403" s="253" t="s">
        <v>595</v>
      </c>
      <c r="D403" s="253" t="s">
        <v>197</v>
      </c>
      <c r="E403" s="254" t="s">
        <v>596</v>
      </c>
      <c r="F403" s="255" t="s">
        <v>597</v>
      </c>
      <c r="G403" s="256" t="s">
        <v>277</v>
      </c>
      <c r="H403" s="257">
        <v>8</v>
      </c>
      <c r="I403" s="258"/>
      <c r="J403" s="259">
        <f>ROUND(I403*H403,2)</f>
        <v>0</v>
      </c>
      <c r="K403" s="255" t="s">
        <v>132</v>
      </c>
      <c r="L403" s="260"/>
      <c r="M403" s="261" t="s">
        <v>1</v>
      </c>
      <c r="N403" s="262" t="s">
        <v>41</v>
      </c>
      <c r="O403" s="91"/>
      <c r="P403" s="223">
        <f>O403*H403</f>
        <v>0</v>
      </c>
      <c r="Q403" s="223">
        <v>0.0089999999999999993</v>
      </c>
      <c r="R403" s="223">
        <f>Q403*H403</f>
        <v>0.071999999999999995</v>
      </c>
      <c r="S403" s="223">
        <v>0</v>
      </c>
      <c r="T403" s="224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5" t="s">
        <v>312</v>
      </c>
      <c r="AT403" s="225" t="s">
        <v>197</v>
      </c>
      <c r="AU403" s="225" t="s">
        <v>86</v>
      </c>
      <c r="AY403" s="17" t="s">
        <v>126</v>
      </c>
      <c r="BE403" s="226">
        <f>IF(N403="základní",J403,0)</f>
        <v>0</v>
      </c>
      <c r="BF403" s="226">
        <f>IF(N403="snížená",J403,0)</f>
        <v>0</v>
      </c>
      <c r="BG403" s="226">
        <f>IF(N403="zákl. přenesená",J403,0)</f>
        <v>0</v>
      </c>
      <c r="BH403" s="226">
        <f>IF(N403="sníž. přenesená",J403,0)</f>
        <v>0</v>
      </c>
      <c r="BI403" s="226">
        <f>IF(N403="nulová",J403,0)</f>
        <v>0</v>
      </c>
      <c r="BJ403" s="17" t="s">
        <v>84</v>
      </c>
      <c r="BK403" s="226">
        <f>ROUND(I403*H403,2)</f>
        <v>0</v>
      </c>
      <c r="BL403" s="17" t="s">
        <v>226</v>
      </c>
      <c r="BM403" s="225" t="s">
        <v>598</v>
      </c>
    </row>
    <row r="404" s="13" customFormat="1">
      <c r="A404" s="13"/>
      <c r="B404" s="227"/>
      <c r="C404" s="228"/>
      <c r="D404" s="229" t="s">
        <v>135</v>
      </c>
      <c r="E404" s="230" t="s">
        <v>1</v>
      </c>
      <c r="F404" s="231" t="s">
        <v>599</v>
      </c>
      <c r="G404" s="228"/>
      <c r="H404" s="230" t="s">
        <v>1</v>
      </c>
      <c r="I404" s="232"/>
      <c r="J404" s="228"/>
      <c r="K404" s="228"/>
      <c r="L404" s="233"/>
      <c r="M404" s="234"/>
      <c r="N404" s="235"/>
      <c r="O404" s="235"/>
      <c r="P404" s="235"/>
      <c r="Q404" s="235"/>
      <c r="R404" s="235"/>
      <c r="S404" s="235"/>
      <c r="T404" s="23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7" t="s">
        <v>135</v>
      </c>
      <c r="AU404" s="237" t="s">
        <v>86</v>
      </c>
      <c r="AV404" s="13" t="s">
        <v>84</v>
      </c>
      <c r="AW404" s="13" t="s">
        <v>32</v>
      </c>
      <c r="AX404" s="13" t="s">
        <v>76</v>
      </c>
      <c r="AY404" s="237" t="s">
        <v>126</v>
      </c>
    </row>
    <row r="405" s="14" customFormat="1">
      <c r="A405" s="14"/>
      <c r="B405" s="238"/>
      <c r="C405" s="239"/>
      <c r="D405" s="229" t="s">
        <v>135</v>
      </c>
      <c r="E405" s="240" t="s">
        <v>1</v>
      </c>
      <c r="F405" s="241" t="s">
        <v>174</v>
      </c>
      <c r="G405" s="239"/>
      <c r="H405" s="242">
        <v>8</v>
      </c>
      <c r="I405" s="243"/>
      <c r="J405" s="239"/>
      <c r="K405" s="239"/>
      <c r="L405" s="244"/>
      <c r="M405" s="245"/>
      <c r="N405" s="246"/>
      <c r="O405" s="246"/>
      <c r="P405" s="246"/>
      <c r="Q405" s="246"/>
      <c r="R405" s="246"/>
      <c r="S405" s="246"/>
      <c r="T405" s="24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8" t="s">
        <v>135</v>
      </c>
      <c r="AU405" s="248" t="s">
        <v>86</v>
      </c>
      <c r="AV405" s="14" t="s">
        <v>86</v>
      </c>
      <c r="AW405" s="14" t="s">
        <v>32</v>
      </c>
      <c r="AX405" s="14" t="s">
        <v>84</v>
      </c>
      <c r="AY405" s="248" t="s">
        <v>126</v>
      </c>
    </row>
    <row r="406" s="2" customFormat="1" ht="16.5" customHeight="1">
      <c r="A406" s="38"/>
      <c r="B406" s="39"/>
      <c r="C406" s="253" t="s">
        <v>600</v>
      </c>
      <c r="D406" s="253" t="s">
        <v>197</v>
      </c>
      <c r="E406" s="254" t="s">
        <v>601</v>
      </c>
      <c r="F406" s="255" t="s">
        <v>602</v>
      </c>
      <c r="G406" s="256" t="s">
        <v>277</v>
      </c>
      <c r="H406" s="257">
        <v>6</v>
      </c>
      <c r="I406" s="258"/>
      <c r="J406" s="259">
        <f>ROUND(I406*H406,2)</f>
        <v>0</v>
      </c>
      <c r="K406" s="255" t="s">
        <v>132</v>
      </c>
      <c r="L406" s="260"/>
      <c r="M406" s="261" t="s">
        <v>1</v>
      </c>
      <c r="N406" s="262" t="s">
        <v>41</v>
      </c>
      <c r="O406" s="91"/>
      <c r="P406" s="223">
        <f>O406*H406</f>
        <v>0</v>
      </c>
      <c r="Q406" s="223">
        <v>0.0064999999999999997</v>
      </c>
      <c r="R406" s="223">
        <f>Q406*H406</f>
        <v>0.039</v>
      </c>
      <c r="S406" s="223">
        <v>0</v>
      </c>
      <c r="T406" s="224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5" t="s">
        <v>312</v>
      </c>
      <c r="AT406" s="225" t="s">
        <v>197</v>
      </c>
      <c r="AU406" s="225" t="s">
        <v>86</v>
      </c>
      <c r="AY406" s="17" t="s">
        <v>126</v>
      </c>
      <c r="BE406" s="226">
        <f>IF(N406="základní",J406,0)</f>
        <v>0</v>
      </c>
      <c r="BF406" s="226">
        <f>IF(N406="snížená",J406,0)</f>
        <v>0</v>
      </c>
      <c r="BG406" s="226">
        <f>IF(N406="zákl. přenesená",J406,0)</f>
        <v>0</v>
      </c>
      <c r="BH406" s="226">
        <f>IF(N406="sníž. přenesená",J406,0)</f>
        <v>0</v>
      </c>
      <c r="BI406" s="226">
        <f>IF(N406="nulová",J406,0)</f>
        <v>0</v>
      </c>
      <c r="BJ406" s="17" t="s">
        <v>84</v>
      </c>
      <c r="BK406" s="226">
        <f>ROUND(I406*H406,2)</f>
        <v>0</v>
      </c>
      <c r="BL406" s="17" t="s">
        <v>226</v>
      </c>
      <c r="BM406" s="225" t="s">
        <v>603</v>
      </c>
    </row>
    <row r="407" s="13" customFormat="1">
      <c r="A407" s="13"/>
      <c r="B407" s="227"/>
      <c r="C407" s="228"/>
      <c r="D407" s="229" t="s">
        <v>135</v>
      </c>
      <c r="E407" s="230" t="s">
        <v>1</v>
      </c>
      <c r="F407" s="231" t="s">
        <v>604</v>
      </c>
      <c r="G407" s="228"/>
      <c r="H407" s="230" t="s">
        <v>1</v>
      </c>
      <c r="I407" s="232"/>
      <c r="J407" s="228"/>
      <c r="K407" s="228"/>
      <c r="L407" s="233"/>
      <c r="M407" s="234"/>
      <c r="N407" s="235"/>
      <c r="O407" s="235"/>
      <c r="P407" s="235"/>
      <c r="Q407" s="235"/>
      <c r="R407" s="235"/>
      <c r="S407" s="235"/>
      <c r="T407" s="23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7" t="s">
        <v>135</v>
      </c>
      <c r="AU407" s="237" t="s">
        <v>86</v>
      </c>
      <c r="AV407" s="13" t="s">
        <v>84</v>
      </c>
      <c r="AW407" s="13" t="s">
        <v>32</v>
      </c>
      <c r="AX407" s="13" t="s">
        <v>76</v>
      </c>
      <c r="AY407" s="237" t="s">
        <v>126</v>
      </c>
    </row>
    <row r="408" s="14" customFormat="1">
      <c r="A408" s="14"/>
      <c r="B408" s="238"/>
      <c r="C408" s="239"/>
      <c r="D408" s="229" t="s">
        <v>135</v>
      </c>
      <c r="E408" s="240" t="s">
        <v>1</v>
      </c>
      <c r="F408" s="241" t="s">
        <v>162</v>
      </c>
      <c r="G408" s="239"/>
      <c r="H408" s="242">
        <v>6</v>
      </c>
      <c r="I408" s="243"/>
      <c r="J408" s="239"/>
      <c r="K408" s="239"/>
      <c r="L408" s="244"/>
      <c r="M408" s="245"/>
      <c r="N408" s="246"/>
      <c r="O408" s="246"/>
      <c r="P408" s="246"/>
      <c r="Q408" s="246"/>
      <c r="R408" s="246"/>
      <c r="S408" s="246"/>
      <c r="T408" s="247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8" t="s">
        <v>135</v>
      </c>
      <c r="AU408" s="248" t="s">
        <v>86</v>
      </c>
      <c r="AV408" s="14" t="s">
        <v>86</v>
      </c>
      <c r="AW408" s="14" t="s">
        <v>32</v>
      </c>
      <c r="AX408" s="14" t="s">
        <v>84</v>
      </c>
      <c r="AY408" s="248" t="s">
        <v>126</v>
      </c>
    </row>
    <row r="409" s="2" customFormat="1" ht="21.75" customHeight="1">
      <c r="A409" s="38"/>
      <c r="B409" s="39"/>
      <c r="C409" s="214" t="s">
        <v>605</v>
      </c>
      <c r="D409" s="214" t="s">
        <v>128</v>
      </c>
      <c r="E409" s="215" t="s">
        <v>606</v>
      </c>
      <c r="F409" s="216" t="s">
        <v>607</v>
      </c>
      <c r="G409" s="217" t="s">
        <v>562</v>
      </c>
      <c r="H409" s="218">
        <v>1</v>
      </c>
      <c r="I409" s="219"/>
      <c r="J409" s="220">
        <f>ROUND(I409*H409,2)</f>
        <v>0</v>
      </c>
      <c r="K409" s="216" t="s">
        <v>132</v>
      </c>
      <c r="L409" s="44"/>
      <c r="M409" s="221" t="s">
        <v>1</v>
      </c>
      <c r="N409" s="222" t="s">
        <v>41</v>
      </c>
      <c r="O409" s="91"/>
      <c r="P409" s="223">
        <f>O409*H409</f>
        <v>0</v>
      </c>
      <c r="Q409" s="223">
        <v>0</v>
      </c>
      <c r="R409" s="223">
        <f>Q409*H409</f>
        <v>0</v>
      </c>
      <c r="S409" s="223">
        <v>0.087999999999999995</v>
      </c>
      <c r="T409" s="224">
        <f>S409*H409</f>
        <v>0.087999999999999995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5" t="s">
        <v>226</v>
      </c>
      <c r="AT409" s="225" t="s">
        <v>128</v>
      </c>
      <c r="AU409" s="225" t="s">
        <v>86</v>
      </c>
      <c r="AY409" s="17" t="s">
        <v>126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7" t="s">
        <v>84</v>
      </c>
      <c r="BK409" s="226">
        <f>ROUND(I409*H409,2)</f>
        <v>0</v>
      </c>
      <c r="BL409" s="17" t="s">
        <v>226</v>
      </c>
      <c r="BM409" s="225" t="s">
        <v>608</v>
      </c>
    </row>
    <row r="410" s="2" customFormat="1">
      <c r="A410" s="38"/>
      <c r="B410" s="39"/>
      <c r="C410" s="40"/>
      <c r="D410" s="229" t="s">
        <v>159</v>
      </c>
      <c r="E410" s="40"/>
      <c r="F410" s="249" t="s">
        <v>363</v>
      </c>
      <c r="G410" s="40"/>
      <c r="H410" s="40"/>
      <c r="I410" s="250"/>
      <c r="J410" s="40"/>
      <c r="K410" s="40"/>
      <c r="L410" s="44"/>
      <c r="M410" s="251"/>
      <c r="N410" s="252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159</v>
      </c>
      <c r="AU410" s="17" t="s">
        <v>86</v>
      </c>
    </row>
    <row r="411" s="14" customFormat="1">
      <c r="A411" s="14"/>
      <c r="B411" s="238"/>
      <c r="C411" s="239"/>
      <c r="D411" s="229" t="s">
        <v>135</v>
      </c>
      <c r="E411" s="240" t="s">
        <v>1</v>
      </c>
      <c r="F411" s="241" t="s">
        <v>84</v>
      </c>
      <c r="G411" s="239"/>
      <c r="H411" s="242">
        <v>1</v>
      </c>
      <c r="I411" s="243"/>
      <c r="J411" s="239"/>
      <c r="K411" s="239"/>
      <c r="L411" s="244"/>
      <c r="M411" s="245"/>
      <c r="N411" s="246"/>
      <c r="O411" s="246"/>
      <c r="P411" s="246"/>
      <c r="Q411" s="246"/>
      <c r="R411" s="246"/>
      <c r="S411" s="246"/>
      <c r="T411" s="24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8" t="s">
        <v>135</v>
      </c>
      <c r="AU411" s="248" t="s">
        <v>86</v>
      </c>
      <c r="AV411" s="14" t="s">
        <v>86</v>
      </c>
      <c r="AW411" s="14" t="s">
        <v>32</v>
      </c>
      <c r="AX411" s="14" t="s">
        <v>84</v>
      </c>
      <c r="AY411" s="248" t="s">
        <v>126</v>
      </c>
    </row>
    <row r="412" s="2" customFormat="1" ht="21.75" customHeight="1">
      <c r="A412" s="38"/>
      <c r="B412" s="39"/>
      <c r="C412" s="214" t="s">
        <v>609</v>
      </c>
      <c r="D412" s="214" t="s">
        <v>128</v>
      </c>
      <c r="E412" s="215" t="s">
        <v>610</v>
      </c>
      <c r="F412" s="216" t="s">
        <v>611</v>
      </c>
      <c r="G412" s="217" t="s">
        <v>562</v>
      </c>
      <c r="H412" s="218">
        <v>1</v>
      </c>
      <c r="I412" s="219"/>
      <c r="J412" s="220">
        <f>ROUND(I412*H412,2)</f>
        <v>0</v>
      </c>
      <c r="K412" s="216" t="s">
        <v>132</v>
      </c>
      <c r="L412" s="44"/>
      <c r="M412" s="221" t="s">
        <v>1</v>
      </c>
      <c r="N412" s="222" t="s">
        <v>41</v>
      </c>
      <c r="O412" s="91"/>
      <c r="P412" s="223">
        <f>O412*H412</f>
        <v>0</v>
      </c>
      <c r="Q412" s="223">
        <v>0.010789999999999999</v>
      </c>
      <c r="R412" s="223">
        <f>Q412*H412</f>
        <v>0.010789999999999999</v>
      </c>
      <c r="S412" s="223">
        <v>0</v>
      </c>
      <c r="T412" s="224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5" t="s">
        <v>226</v>
      </c>
      <c r="AT412" s="225" t="s">
        <v>128</v>
      </c>
      <c r="AU412" s="225" t="s">
        <v>86</v>
      </c>
      <c r="AY412" s="17" t="s">
        <v>126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17" t="s">
        <v>84</v>
      </c>
      <c r="BK412" s="226">
        <f>ROUND(I412*H412,2)</f>
        <v>0</v>
      </c>
      <c r="BL412" s="17" t="s">
        <v>226</v>
      </c>
      <c r="BM412" s="225" t="s">
        <v>612</v>
      </c>
    </row>
    <row r="413" s="2" customFormat="1">
      <c r="A413" s="38"/>
      <c r="B413" s="39"/>
      <c r="C413" s="40"/>
      <c r="D413" s="229" t="s">
        <v>159</v>
      </c>
      <c r="E413" s="40"/>
      <c r="F413" s="249" t="s">
        <v>568</v>
      </c>
      <c r="G413" s="40"/>
      <c r="H413" s="40"/>
      <c r="I413" s="250"/>
      <c r="J413" s="40"/>
      <c r="K413" s="40"/>
      <c r="L413" s="44"/>
      <c r="M413" s="251"/>
      <c r="N413" s="252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159</v>
      </c>
      <c r="AU413" s="17" t="s">
        <v>86</v>
      </c>
    </row>
    <row r="414" s="13" customFormat="1">
      <c r="A414" s="13"/>
      <c r="B414" s="227"/>
      <c r="C414" s="228"/>
      <c r="D414" s="229" t="s">
        <v>135</v>
      </c>
      <c r="E414" s="230" t="s">
        <v>1</v>
      </c>
      <c r="F414" s="231" t="s">
        <v>613</v>
      </c>
      <c r="G414" s="228"/>
      <c r="H414" s="230" t="s">
        <v>1</v>
      </c>
      <c r="I414" s="232"/>
      <c r="J414" s="228"/>
      <c r="K414" s="228"/>
      <c r="L414" s="233"/>
      <c r="M414" s="234"/>
      <c r="N414" s="235"/>
      <c r="O414" s="235"/>
      <c r="P414" s="235"/>
      <c r="Q414" s="235"/>
      <c r="R414" s="235"/>
      <c r="S414" s="235"/>
      <c r="T414" s="23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7" t="s">
        <v>135</v>
      </c>
      <c r="AU414" s="237" t="s">
        <v>86</v>
      </c>
      <c r="AV414" s="13" t="s">
        <v>84</v>
      </c>
      <c r="AW414" s="13" t="s">
        <v>32</v>
      </c>
      <c r="AX414" s="13" t="s">
        <v>76</v>
      </c>
      <c r="AY414" s="237" t="s">
        <v>126</v>
      </c>
    </row>
    <row r="415" s="14" customFormat="1">
      <c r="A415" s="14"/>
      <c r="B415" s="238"/>
      <c r="C415" s="239"/>
      <c r="D415" s="229" t="s">
        <v>135</v>
      </c>
      <c r="E415" s="240" t="s">
        <v>1</v>
      </c>
      <c r="F415" s="241" t="s">
        <v>84</v>
      </c>
      <c r="G415" s="239"/>
      <c r="H415" s="242">
        <v>1</v>
      </c>
      <c r="I415" s="243"/>
      <c r="J415" s="239"/>
      <c r="K415" s="239"/>
      <c r="L415" s="244"/>
      <c r="M415" s="245"/>
      <c r="N415" s="246"/>
      <c r="O415" s="246"/>
      <c r="P415" s="246"/>
      <c r="Q415" s="246"/>
      <c r="R415" s="246"/>
      <c r="S415" s="246"/>
      <c r="T415" s="24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8" t="s">
        <v>135</v>
      </c>
      <c r="AU415" s="248" t="s">
        <v>86</v>
      </c>
      <c r="AV415" s="14" t="s">
        <v>86</v>
      </c>
      <c r="AW415" s="14" t="s">
        <v>32</v>
      </c>
      <c r="AX415" s="14" t="s">
        <v>84</v>
      </c>
      <c r="AY415" s="248" t="s">
        <v>126</v>
      </c>
    </row>
    <row r="416" s="2" customFormat="1" ht="37.8" customHeight="1">
      <c r="A416" s="38"/>
      <c r="B416" s="39"/>
      <c r="C416" s="214" t="s">
        <v>614</v>
      </c>
      <c r="D416" s="214" t="s">
        <v>128</v>
      </c>
      <c r="E416" s="215" t="s">
        <v>615</v>
      </c>
      <c r="F416" s="216" t="s">
        <v>616</v>
      </c>
      <c r="G416" s="217" t="s">
        <v>562</v>
      </c>
      <c r="H416" s="218">
        <v>1</v>
      </c>
      <c r="I416" s="219"/>
      <c r="J416" s="220">
        <f>ROUND(I416*H416,2)</f>
        <v>0</v>
      </c>
      <c r="K416" s="216" t="s">
        <v>132</v>
      </c>
      <c r="L416" s="44"/>
      <c r="M416" s="221" t="s">
        <v>1</v>
      </c>
      <c r="N416" s="222" t="s">
        <v>41</v>
      </c>
      <c r="O416" s="91"/>
      <c r="P416" s="223">
        <f>O416*H416</f>
        <v>0</v>
      </c>
      <c r="Q416" s="223">
        <v>0.032469999999999999</v>
      </c>
      <c r="R416" s="223">
        <f>Q416*H416</f>
        <v>0.032469999999999999</v>
      </c>
      <c r="S416" s="223">
        <v>0</v>
      </c>
      <c r="T416" s="224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5" t="s">
        <v>226</v>
      </c>
      <c r="AT416" s="225" t="s">
        <v>128</v>
      </c>
      <c r="AU416" s="225" t="s">
        <v>86</v>
      </c>
      <c r="AY416" s="17" t="s">
        <v>126</v>
      </c>
      <c r="BE416" s="226">
        <f>IF(N416="základní",J416,0)</f>
        <v>0</v>
      </c>
      <c r="BF416" s="226">
        <f>IF(N416="snížená",J416,0)</f>
        <v>0</v>
      </c>
      <c r="BG416" s="226">
        <f>IF(N416="zákl. přenesená",J416,0)</f>
        <v>0</v>
      </c>
      <c r="BH416" s="226">
        <f>IF(N416="sníž. přenesená",J416,0)</f>
        <v>0</v>
      </c>
      <c r="BI416" s="226">
        <f>IF(N416="nulová",J416,0)</f>
        <v>0</v>
      </c>
      <c r="BJ416" s="17" t="s">
        <v>84</v>
      </c>
      <c r="BK416" s="226">
        <f>ROUND(I416*H416,2)</f>
        <v>0</v>
      </c>
      <c r="BL416" s="17" t="s">
        <v>226</v>
      </c>
      <c r="BM416" s="225" t="s">
        <v>617</v>
      </c>
    </row>
    <row r="417" s="2" customFormat="1">
      <c r="A417" s="38"/>
      <c r="B417" s="39"/>
      <c r="C417" s="40"/>
      <c r="D417" s="229" t="s">
        <v>159</v>
      </c>
      <c r="E417" s="40"/>
      <c r="F417" s="249" t="s">
        <v>568</v>
      </c>
      <c r="G417" s="40"/>
      <c r="H417" s="40"/>
      <c r="I417" s="250"/>
      <c r="J417" s="40"/>
      <c r="K417" s="40"/>
      <c r="L417" s="44"/>
      <c r="M417" s="251"/>
      <c r="N417" s="252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159</v>
      </c>
      <c r="AU417" s="17" t="s">
        <v>86</v>
      </c>
    </row>
    <row r="418" s="13" customFormat="1">
      <c r="A418" s="13"/>
      <c r="B418" s="227"/>
      <c r="C418" s="228"/>
      <c r="D418" s="229" t="s">
        <v>135</v>
      </c>
      <c r="E418" s="230" t="s">
        <v>1</v>
      </c>
      <c r="F418" s="231" t="s">
        <v>613</v>
      </c>
      <c r="G418" s="228"/>
      <c r="H418" s="230" t="s">
        <v>1</v>
      </c>
      <c r="I418" s="232"/>
      <c r="J418" s="228"/>
      <c r="K418" s="228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135</v>
      </c>
      <c r="AU418" s="237" t="s">
        <v>86</v>
      </c>
      <c r="AV418" s="13" t="s">
        <v>84</v>
      </c>
      <c r="AW418" s="13" t="s">
        <v>32</v>
      </c>
      <c r="AX418" s="13" t="s">
        <v>76</v>
      </c>
      <c r="AY418" s="237" t="s">
        <v>126</v>
      </c>
    </row>
    <row r="419" s="14" customFormat="1">
      <c r="A419" s="14"/>
      <c r="B419" s="238"/>
      <c r="C419" s="239"/>
      <c r="D419" s="229" t="s">
        <v>135</v>
      </c>
      <c r="E419" s="240" t="s">
        <v>1</v>
      </c>
      <c r="F419" s="241" t="s">
        <v>84</v>
      </c>
      <c r="G419" s="239"/>
      <c r="H419" s="242">
        <v>1</v>
      </c>
      <c r="I419" s="243"/>
      <c r="J419" s="239"/>
      <c r="K419" s="239"/>
      <c r="L419" s="244"/>
      <c r="M419" s="245"/>
      <c r="N419" s="246"/>
      <c r="O419" s="246"/>
      <c r="P419" s="246"/>
      <c r="Q419" s="246"/>
      <c r="R419" s="246"/>
      <c r="S419" s="246"/>
      <c r="T419" s="24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8" t="s">
        <v>135</v>
      </c>
      <c r="AU419" s="248" t="s">
        <v>86</v>
      </c>
      <c r="AV419" s="14" t="s">
        <v>86</v>
      </c>
      <c r="AW419" s="14" t="s">
        <v>32</v>
      </c>
      <c r="AX419" s="14" t="s">
        <v>84</v>
      </c>
      <c r="AY419" s="248" t="s">
        <v>126</v>
      </c>
    </row>
    <row r="420" s="2" customFormat="1" ht="16.5" customHeight="1">
      <c r="A420" s="38"/>
      <c r="B420" s="39"/>
      <c r="C420" s="214" t="s">
        <v>618</v>
      </c>
      <c r="D420" s="214" t="s">
        <v>128</v>
      </c>
      <c r="E420" s="215" t="s">
        <v>619</v>
      </c>
      <c r="F420" s="216" t="s">
        <v>620</v>
      </c>
      <c r="G420" s="217" t="s">
        <v>562</v>
      </c>
      <c r="H420" s="218">
        <v>3</v>
      </c>
      <c r="I420" s="219"/>
      <c r="J420" s="220">
        <f>ROUND(I420*H420,2)</f>
        <v>0</v>
      </c>
      <c r="K420" s="216" t="s">
        <v>132</v>
      </c>
      <c r="L420" s="44"/>
      <c r="M420" s="221" t="s">
        <v>1</v>
      </c>
      <c r="N420" s="222" t="s">
        <v>41</v>
      </c>
      <c r="O420" s="91"/>
      <c r="P420" s="223">
        <f>O420*H420</f>
        <v>0</v>
      </c>
      <c r="Q420" s="223">
        <v>0</v>
      </c>
      <c r="R420" s="223">
        <f>Q420*H420</f>
        <v>0</v>
      </c>
      <c r="S420" s="223">
        <v>0.034700000000000002</v>
      </c>
      <c r="T420" s="224">
        <f>S420*H420</f>
        <v>0.1041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5" t="s">
        <v>226</v>
      </c>
      <c r="AT420" s="225" t="s">
        <v>128</v>
      </c>
      <c r="AU420" s="225" t="s">
        <v>86</v>
      </c>
      <c r="AY420" s="17" t="s">
        <v>126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7" t="s">
        <v>84</v>
      </c>
      <c r="BK420" s="226">
        <f>ROUND(I420*H420,2)</f>
        <v>0</v>
      </c>
      <c r="BL420" s="17" t="s">
        <v>226</v>
      </c>
      <c r="BM420" s="225" t="s">
        <v>621</v>
      </c>
    </row>
    <row r="421" s="2" customFormat="1">
      <c r="A421" s="38"/>
      <c r="B421" s="39"/>
      <c r="C421" s="40"/>
      <c r="D421" s="229" t="s">
        <v>159</v>
      </c>
      <c r="E421" s="40"/>
      <c r="F421" s="249" t="s">
        <v>363</v>
      </c>
      <c r="G421" s="40"/>
      <c r="H421" s="40"/>
      <c r="I421" s="250"/>
      <c r="J421" s="40"/>
      <c r="K421" s="40"/>
      <c r="L421" s="44"/>
      <c r="M421" s="251"/>
      <c r="N421" s="252"/>
      <c r="O421" s="91"/>
      <c r="P421" s="91"/>
      <c r="Q421" s="91"/>
      <c r="R421" s="91"/>
      <c r="S421" s="91"/>
      <c r="T421" s="92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159</v>
      </c>
      <c r="AU421" s="17" t="s">
        <v>86</v>
      </c>
    </row>
    <row r="422" s="14" customFormat="1">
      <c r="A422" s="14"/>
      <c r="B422" s="238"/>
      <c r="C422" s="239"/>
      <c r="D422" s="229" t="s">
        <v>135</v>
      </c>
      <c r="E422" s="240" t="s">
        <v>1</v>
      </c>
      <c r="F422" s="241" t="s">
        <v>143</v>
      </c>
      <c r="G422" s="239"/>
      <c r="H422" s="242">
        <v>3</v>
      </c>
      <c r="I422" s="243"/>
      <c r="J422" s="239"/>
      <c r="K422" s="239"/>
      <c r="L422" s="244"/>
      <c r="M422" s="245"/>
      <c r="N422" s="246"/>
      <c r="O422" s="246"/>
      <c r="P422" s="246"/>
      <c r="Q422" s="246"/>
      <c r="R422" s="246"/>
      <c r="S422" s="246"/>
      <c r="T422" s="24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8" t="s">
        <v>135</v>
      </c>
      <c r="AU422" s="248" t="s">
        <v>86</v>
      </c>
      <c r="AV422" s="14" t="s">
        <v>86</v>
      </c>
      <c r="AW422" s="14" t="s">
        <v>32</v>
      </c>
      <c r="AX422" s="14" t="s">
        <v>84</v>
      </c>
      <c r="AY422" s="248" t="s">
        <v>126</v>
      </c>
    </row>
    <row r="423" s="2" customFormat="1" ht="24.15" customHeight="1">
      <c r="A423" s="38"/>
      <c r="B423" s="39"/>
      <c r="C423" s="214" t="s">
        <v>622</v>
      </c>
      <c r="D423" s="214" t="s">
        <v>128</v>
      </c>
      <c r="E423" s="215" t="s">
        <v>623</v>
      </c>
      <c r="F423" s="216" t="s">
        <v>624</v>
      </c>
      <c r="G423" s="217" t="s">
        <v>562</v>
      </c>
      <c r="H423" s="218">
        <v>3</v>
      </c>
      <c r="I423" s="219"/>
      <c r="J423" s="220">
        <f>ROUND(I423*H423,2)</f>
        <v>0</v>
      </c>
      <c r="K423" s="216" t="s">
        <v>132</v>
      </c>
      <c r="L423" s="44"/>
      <c r="M423" s="221" t="s">
        <v>1</v>
      </c>
      <c r="N423" s="222" t="s">
        <v>41</v>
      </c>
      <c r="O423" s="91"/>
      <c r="P423" s="223">
        <f>O423*H423</f>
        <v>0</v>
      </c>
      <c r="Q423" s="223">
        <v>0.014749999999999999</v>
      </c>
      <c r="R423" s="223">
        <f>Q423*H423</f>
        <v>0.044249999999999998</v>
      </c>
      <c r="S423" s="223">
        <v>0</v>
      </c>
      <c r="T423" s="22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5" t="s">
        <v>226</v>
      </c>
      <c r="AT423" s="225" t="s">
        <v>128</v>
      </c>
      <c r="AU423" s="225" t="s">
        <v>86</v>
      </c>
      <c r="AY423" s="17" t="s">
        <v>126</v>
      </c>
      <c r="BE423" s="226">
        <f>IF(N423="základní",J423,0)</f>
        <v>0</v>
      </c>
      <c r="BF423" s="226">
        <f>IF(N423="snížená",J423,0)</f>
        <v>0</v>
      </c>
      <c r="BG423" s="226">
        <f>IF(N423="zákl. přenesená",J423,0)</f>
        <v>0</v>
      </c>
      <c r="BH423" s="226">
        <f>IF(N423="sníž. přenesená",J423,0)</f>
        <v>0</v>
      </c>
      <c r="BI423" s="226">
        <f>IF(N423="nulová",J423,0)</f>
        <v>0</v>
      </c>
      <c r="BJ423" s="17" t="s">
        <v>84</v>
      </c>
      <c r="BK423" s="226">
        <f>ROUND(I423*H423,2)</f>
        <v>0</v>
      </c>
      <c r="BL423" s="17" t="s">
        <v>226</v>
      </c>
      <c r="BM423" s="225" t="s">
        <v>625</v>
      </c>
    </row>
    <row r="424" s="2" customFormat="1">
      <c r="A424" s="38"/>
      <c r="B424" s="39"/>
      <c r="C424" s="40"/>
      <c r="D424" s="229" t="s">
        <v>159</v>
      </c>
      <c r="E424" s="40"/>
      <c r="F424" s="249" t="s">
        <v>568</v>
      </c>
      <c r="G424" s="40"/>
      <c r="H424" s="40"/>
      <c r="I424" s="250"/>
      <c r="J424" s="40"/>
      <c r="K424" s="40"/>
      <c r="L424" s="44"/>
      <c r="M424" s="251"/>
      <c r="N424" s="252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159</v>
      </c>
      <c r="AU424" s="17" t="s">
        <v>86</v>
      </c>
    </row>
    <row r="425" s="13" customFormat="1">
      <c r="A425" s="13"/>
      <c r="B425" s="227"/>
      <c r="C425" s="228"/>
      <c r="D425" s="229" t="s">
        <v>135</v>
      </c>
      <c r="E425" s="230" t="s">
        <v>1</v>
      </c>
      <c r="F425" s="231" t="s">
        <v>626</v>
      </c>
      <c r="G425" s="228"/>
      <c r="H425" s="230" t="s">
        <v>1</v>
      </c>
      <c r="I425" s="232"/>
      <c r="J425" s="228"/>
      <c r="K425" s="228"/>
      <c r="L425" s="233"/>
      <c r="M425" s="234"/>
      <c r="N425" s="235"/>
      <c r="O425" s="235"/>
      <c r="P425" s="235"/>
      <c r="Q425" s="235"/>
      <c r="R425" s="235"/>
      <c r="S425" s="235"/>
      <c r="T425" s="23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7" t="s">
        <v>135</v>
      </c>
      <c r="AU425" s="237" t="s">
        <v>86</v>
      </c>
      <c r="AV425" s="13" t="s">
        <v>84</v>
      </c>
      <c r="AW425" s="13" t="s">
        <v>32</v>
      </c>
      <c r="AX425" s="13" t="s">
        <v>76</v>
      </c>
      <c r="AY425" s="237" t="s">
        <v>126</v>
      </c>
    </row>
    <row r="426" s="14" customFormat="1">
      <c r="A426" s="14"/>
      <c r="B426" s="238"/>
      <c r="C426" s="239"/>
      <c r="D426" s="229" t="s">
        <v>135</v>
      </c>
      <c r="E426" s="240" t="s">
        <v>1</v>
      </c>
      <c r="F426" s="241" t="s">
        <v>143</v>
      </c>
      <c r="G426" s="239"/>
      <c r="H426" s="242">
        <v>3</v>
      </c>
      <c r="I426" s="243"/>
      <c r="J426" s="239"/>
      <c r="K426" s="239"/>
      <c r="L426" s="244"/>
      <c r="M426" s="245"/>
      <c r="N426" s="246"/>
      <c r="O426" s="246"/>
      <c r="P426" s="246"/>
      <c r="Q426" s="246"/>
      <c r="R426" s="246"/>
      <c r="S426" s="246"/>
      <c r="T426" s="24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8" t="s">
        <v>135</v>
      </c>
      <c r="AU426" s="248" t="s">
        <v>86</v>
      </c>
      <c r="AV426" s="14" t="s">
        <v>86</v>
      </c>
      <c r="AW426" s="14" t="s">
        <v>32</v>
      </c>
      <c r="AX426" s="14" t="s">
        <v>84</v>
      </c>
      <c r="AY426" s="248" t="s">
        <v>126</v>
      </c>
    </row>
    <row r="427" s="2" customFormat="1" ht="16.5" customHeight="1">
      <c r="A427" s="38"/>
      <c r="B427" s="39"/>
      <c r="C427" s="214" t="s">
        <v>253</v>
      </c>
      <c r="D427" s="214" t="s">
        <v>128</v>
      </c>
      <c r="E427" s="215" t="s">
        <v>627</v>
      </c>
      <c r="F427" s="216" t="s">
        <v>628</v>
      </c>
      <c r="G427" s="217" t="s">
        <v>277</v>
      </c>
      <c r="H427" s="218">
        <v>20</v>
      </c>
      <c r="I427" s="219"/>
      <c r="J427" s="220">
        <f>ROUND(I427*H427,2)</f>
        <v>0</v>
      </c>
      <c r="K427" s="216" t="s">
        <v>132</v>
      </c>
      <c r="L427" s="44"/>
      <c r="M427" s="221" t="s">
        <v>1</v>
      </c>
      <c r="N427" s="222" t="s">
        <v>41</v>
      </c>
      <c r="O427" s="91"/>
      <c r="P427" s="223">
        <f>O427*H427</f>
        <v>0</v>
      </c>
      <c r="Q427" s="223">
        <v>0</v>
      </c>
      <c r="R427" s="223">
        <f>Q427*H427</f>
        <v>0</v>
      </c>
      <c r="S427" s="223">
        <v>0.00048999999999999998</v>
      </c>
      <c r="T427" s="224">
        <f>S427*H427</f>
        <v>0.0097999999999999997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5" t="s">
        <v>226</v>
      </c>
      <c r="AT427" s="225" t="s">
        <v>128</v>
      </c>
      <c r="AU427" s="225" t="s">
        <v>86</v>
      </c>
      <c r="AY427" s="17" t="s">
        <v>126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7" t="s">
        <v>84</v>
      </c>
      <c r="BK427" s="226">
        <f>ROUND(I427*H427,2)</f>
        <v>0</v>
      </c>
      <c r="BL427" s="17" t="s">
        <v>226</v>
      </c>
      <c r="BM427" s="225" t="s">
        <v>629</v>
      </c>
    </row>
    <row r="428" s="14" customFormat="1">
      <c r="A428" s="14"/>
      <c r="B428" s="238"/>
      <c r="C428" s="239"/>
      <c r="D428" s="229" t="s">
        <v>135</v>
      </c>
      <c r="E428" s="240" t="s">
        <v>1</v>
      </c>
      <c r="F428" s="241" t="s">
        <v>255</v>
      </c>
      <c r="G428" s="239"/>
      <c r="H428" s="242">
        <v>20</v>
      </c>
      <c r="I428" s="243"/>
      <c r="J428" s="239"/>
      <c r="K428" s="239"/>
      <c r="L428" s="244"/>
      <c r="M428" s="245"/>
      <c r="N428" s="246"/>
      <c r="O428" s="246"/>
      <c r="P428" s="246"/>
      <c r="Q428" s="246"/>
      <c r="R428" s="246"/>
      <c r="S428" s="246"/>
      <c r="T428" s="24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8" t="s">
        <v>135</v>
      </c>
      <c r="AU428" s="248" t="s">
        <v>86</v>
      </c>
      <c r="AV428" s="14" t="s">
        <v>86</v>
      </c>
      <c r="AW428" s="14" t="s">
        <v>32</v>
      </c>
      <c r="AX428" s="14" t="s">
        <v>84</v>
      </c>
      <c r="AY428" s="248" t="s">
        <v>126</v>
      </c>
    </row>
    <row r="429" s="2" customFormat="1" ht="16.5" customHeight="1">
      <c r="A429" s="38"/>
      <c r="B429" s="39"/>
      <c r="C429" s="214" t="s">
        <v>630</v>
      </c>
      <c r="D429" s="214" t="s">
        <v>128</v>
      </c>
      <c r="E429" s="215" t="s">
        <v>631</v>
      </c>
      <c r="F429" s="216" t="s">
        <v>632</v>
      </c>
      <c r="G429" s="217" t="s">
        <v>562</v>
      </c>
      <c r="H429" s="218">
        <v>5</v>
      </c>
      <c r="I429" s="219"/>
      <c r="J429" s="220">
        <f>ROUND(I429*H429,2)</f>
        <v>0</v>
      </c>
      <c r="K429" s="216" t="s">
        <v>132</v>
      </c>
      <c r="L429" s="44"/>
      <c r="M429" s="221" t="s">
        <v>1</v>
      </c>
      <c r="N429" s="222" t="s">
        <v>41</v>
      </c>
      <c r="O429" s="91"/>
      <c r="P429" s="223">
        <f>O429*H429</f>
        <v>0</v>
      </c>
      <c r="Q429" s="223">
        <v>0</v>
      </c>
      <c r="R429" s="223">
        <f>Q429*H429</f>
        <v>0</v>
      </c>
      <c r="S429" s="223">
        <v>0.00156</v>
      </c>
      <c r="T429" s="224">
        <f>S429*H429</f>
        <v>0.0077999999999999996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5" t="s">
        <v>226</v>
      </c>
      <c r="AT429" s="225" t="s">
        <v>128</v>
      </c>
      <c r="AU429" s="225" t="s">
        <v>86</v>
      </c>
      <c r="AY429" s="17" t="s">
        <v>126</v>
      </c>
      <c r="BE429" s="226">
        <f>IF(N429="základní",J429,0)</f>
        <v>0</v>
      </c>
      <c r="BF429" s="226">
        <f>IF(N429="snížená",J429,0)</f>
        <v>0</v>
      </c>
      <c r="BG429" s="226">
        <f>IF(N429="zákl. přenesená",J429,0)</f>
        <v>0</v>
      </c>
      <c r="BH429" s="226">
        <f>IF(N429="sníž. přenesená",J429,0)</f>
        <v>0</v>
      </c>
      <c r="BI429" s="226">
        <f>IF(N429="nulová",J429,0)</f>
        <v>0</v>
      </c>
      <c r="BJ429" s="17" t="s">
        <v>84</v>
      </c>
      <c r="BK429" s="226">
        <f>ROUND(I429*H429,2)</f>
        <v>0</v>
      </c>
      <c r="BL429" s="17" t="s">
        <v>226</v>
      </c>
      <c r="BM429" s="225" t="s">
        <v>633</v>
      </c>
    </row>
    <row r="430" s="14" customFormat="1">
      <c r="A430" s="14"/>
      <c r="B430" s="238"/>
      <c r="C430" s="239"/>
      <c r="D430" s="229" t="s">
        <v>135</v>
      </c>
      <c r="E430" s="240" t="s">
        <v>1</v>
      </c>
      <c r="F430" s="241" t="s">
        <v>155</v>
      </c>
      <c r="G430" s="239"/>
      <c r="H430" s="242">
        <v>5</v>
      </c>
      <c r="I430" s="243"/>
      <c r="J430" s="239"/>
      <c r="K430" s="239"/>
      <c r="L430" s="244"/>
      <c r="M430" s="245"/>
      <c r="N430" s="246"/>
      <c r="O430" s="246"/>
      <c r="P430" s="246"/>
      <c r="Q430" s="246"/>
      <c r="R430" s="246"/>
      <c r="S430" s="246"/>
      <c r="T430" s="24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8" t="s">
        <v>135</v>
      </c>
      <c r="AU430" s="248" t="s">
        <v>86</v>
      </c>
      <c r="AV430" s="14" t="s">
        <v>86</v>
      </c>
      <c r="AW430" s="14" t="s">
        <v>32</v>
      </c>
      <c r="AX430" s="14" t="s">
        <v>84</v>
      </c>
      <c r="AY430" s="248" t="s">
        <v>126</v>
      </c>
    </row>
    <row r="431" s="2" customFormat="1" ht="24.15" customHeight="1">
      <c r="A431" s="38"/>
      <c r="B431" s="39"/>
      <c r="C431" s="214" t="s">
        <v>368</v>
      </c>
      <c r="D431" s="214" t="s">
        <v>128</v>
      </c>
      <c r="E431" s="215" t="s">
        <v>634</v>
      </c>
      <c r="F431" s="216" t="s">
        <v>635</v>
      </c>
      <c r="G431" s="217" t="s">
        <v>277</v>
      </c>
      <c r="H431" s="218">
        <v>14</v>
      </c>
      <c r="I431" s="219"/>
      <c r="J431" s="220">
        <f>ROUND(I431*H431,2)</f>
        <v>0</v>
      </c>
      <c r="K431" s="216" t="s">
        <v>132</v>
      </c>
      <c r="L431" s="44"/>
      <c r="M431" s="221" t="s">
        <v>1</v>
      </c>
      <c r="N431" s="222" t="s">
        <v>41</v>
      </c>
      <c r="O431" s="91"/>
      <c r="P431" s="223">
        <f>O431*H431</f>
        <v>0</v>
      </c>
      <c r="Q431" s="223">
        <v>4.0000000000000003E-05</v>
      </c>
      <c r="R431" s="223">
        <f>Q431*H431</f>
        <v>0.00056000000000000006</v>
      </c>
      <c r="S431" s="223">
        <v>0</v>
      </c>
      <c r="T431" s="224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5" t="s">
        <v>226</v>
      </c>
      <c r="AT431" s="225" t="s">
        <v>128</v>
      </c>
      <c r="AU431" s="225" t="s">
        <v>86</v>
      </c>
      <c r="AY431" s="17" t="s">
        <v>126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7" t="s">
        <v>84</v>
      </c>
      <c r="BK431" s="226">
        <f>ROUND(I431*H431,2)</f>
        <v>0</v>
      </c>
      <c r="BL431" s="17" t="s">
        <v>226</v>
      </c>
      <c r="BM431" s="225" t="s">
        <v>636</v>
      </c>
    </row>
    <row r="432" s="2" customFormat="1">
      <c r="A432" s="38"/>
      <c r="B432" s="39"/>
      <c r="C432" s="40"/>
      <c r="D432" s="229" t="s">
        <v>159</v>
      </c>
      <c r="E432" s="40"/>
      <c r="F432" s="249" t="s">
        <v>568</v>
      </c>
      <c r="G432" s="40"/>
      <c r="H432" s="40"/>
      <c r="I432" s="250"/>
      <c r="J432" s="40"/>
      <c r="K432" s="40"/>
      <c r="L432" s="44"/>
      <c r="M432" s="251"/>
      <c r="N432" s="252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159</v>
      </c>
      <c r="AU432" s="17" t="s">
        <v>86</v>
      </c>
    </row>
    <row r="433" s="13" customFormat="1">
      <c r="A433" s="13"/>
      <c r="B433" s="227"/>
      <c r="C433" s="228"/>
      <c r="D433" s="229" t="s">
        <v>135</v>
      </c>
      <c r="E433" s="230" t="s">
        <v>1</v>
      </c>
      <c r="F433" s="231" t="s">
        <v>599</v>
      </c>
      <c r="G433" s="228"/>
      <c r="H433" s="230" t="s">
        <v>1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135</v>
      </c>
      <c r="AU433" s="237" t="s">
        <v>86</v>
      </c>
      <c r="AV433" s="13" t="s">
        <v>84</v>
      </c>
      <c r="AW433" s="13" t="s">
        <v>32</v>
      </c>
      <c r="AX433" s="13" t="s">
        <v>76</v>
      </c>
      <c r="AY433" s="237" t="s">
        <v>126</v>
      </c>
    </row>
    <row r="434" s="14" customFormat="1">
      <c r="A434" s="14"/>
      <c r="B434" s="238"/>
      <c r="C434" s="239"/>
      <c r="D434" s="229" t="s">
        <v>135</v>
      </c>
      <c r="E434" s="240" t="s">
        <v>1</v>
      </c>
      <c r="F434" s="241" t="s">
        <v>174</v>
      </c>
      <c r="G434" s="239"/>
      <c r="H434" s="242">
        <v>8</v>
      </c>
      <c r="I434" s="243"/>
      <c r="J434" s="239"/>
      <c r="K434" s="239"/>
      <c r="L434" s="244"/>
      <c r="M434" s="245"/>
      <c r="N434" s="246"/>
      <c r="O434" s="246"/>
      <c r="P434" s="246"/>
      <c r="Q434" s="246"/>
      <c r="R434" s="246"/>
      <c r="S434" s="246"/>
      <c r="T434" s="24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8" t="s">
        <v>135</v>
      </c>
      <c r="AU434" s="248" t="s">
        <v>86</v>
      </c>
      <c r="AV434" s="14" t="s">
        <v>86</v>
      </c>
      <c r="AW434" s="14" t="s">
        <v>32</v>
      </c>
      <c r="AX434" s="14" t="s">
        <v>76</v>
      </c>
      <c r="AY434" s="248" t="s">
        <v>126</v>
      </c>
    </row>
    <row r="435" s="13" customFormat="1">
      <c r="A435" s="13"/>
      <c r="B435" s="227"/>
      <c r="C435" s="228"/>
      <c r="D435" s="229" t="s">
        <v>135</v>
      </c>
      <c r="E435" s="230" t="s">
        <v>1</v>
      </c>
      <c r="F435" s="231" t="s">
        <v>604</v>
      </c>
      <c r="G435" s="228"/>
      <c r="H435" s="230" t="s">
        <v>1</v>
      </c>
      <c r="I435" s="232"/>
      <c r="J435" s="228"/>
      <c r="K435" s="228"/>
      <c r="L435" s="233"/>
      <c r="M435" s="234"/>
      <c r="N435" s="235"/>
      <c r="O435" s="235"/>
      <c r="P435" s="235"/>
      <c r="Q435" s="235"/>
      <c r="R435" s="235"/>
      <c r="S435" s="235"/>
      <c r="T435" s="23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7" t="s">
        <v>135</v>
      </c>
      <c r="AU435" s="237" t="s">
        <v>86</v>
      </c>
      <c r="AV435" s="13" t="s">
        <v>84</v>
      </c>
      <c r="AW435" s="13" t="s">
        <v>32</v>
      </c>
      <c r="AX435" s="13" t="s">
        <v>76</v>
      </c>
      <c r="AY435" s="237" t="s">
        <v>126</v>
      </c>
    </row>
    <row r="436" s="14" customFormat="1">
      <c r="A436" s="14"/>
      <c r="B436" s="238"/>
      <c r="C436" s="239"/>
      <c r="D436" s="229" t="s">
        <v>135</v>
      </c>
      <c r="E436" s="240" t="s">
        <v>1</v>
      </c>
      <c r="F436" s="241" t="s">
        <v>162</v>
      </c>
      <c r="G436" s="239"/>
      <c r="H436" s="242">
        <v>6</v>
      </c>
      <c r="I436" s="243"/>
      <c r="J436" s="239"/>
      <c r="K436" s="239"/>
      <c r="L436" s="244"/>
      <c r="M436" s="245"/>
      <c r="N436" s="246"/>
      <c r="O436" s="246"/>
      <c r="P436" s="246"/>
      <c r="Q436" s="246"/>
      <c r="R436" s="246"/>
      <c r="S436" s="246"/>
      <c r="T436" s="24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8" t="s">
        <v>135</v>
      </c>
      <c r="AU436" s="248" t="s">
        <v>86</v>
      </c>
      <c r="AV436" s="14" t="s">
        <v>86</v>
      </c>
      <c r="AW436" s="14" t="s">
        <v>32</v>
      </c>
      <c r="AX436" s="14" t="s">
        <v>76</v>
      </c>
      <c r="AY436" s="248" t="s">
        <v>126</v>
      </c>
    </row>
    <row r="437" s="15" customFormat="1">
      <c r="A437" s="15"/>
      <c r="B437" s="263"/>
      <c r="C437" s="264"/>
      <c r="D437" s="229" t="s">
        <v>135</v>
      </c>
      <c r="E437" s="265" t="s">
        <v>1</v>
      </c>
      <c r="F437" s="266" t="s">
        <v>254</v>
      </c>
      <c r="G437" s="264"/>
      <c r="H437" s="267">
        <v>14</v>
      </c>
      <c r="I437" s="268"/>
      <c r="J437" s="264"/>
      <c r="K437" s="264"/>
      <c r="L437" s="269"/>
      <c r="M437" s="270"/>
      <c r="N437" s="271"/>
      <c r="O437" s="271"/>
      <c r="P437" s="271"/>
      <c r="Q437" s="271"/>
      <c r="R437" s="271"/>
      <c r="S437" s="271"/>
      <c r="T437" s="272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73" t="s">
        <v>135</v>
      </c>
      <c r="AU437" s="273" t="s">
        <v>86</v>
      </c>
      <c r="AV437" s="15" t="s">
        <v>133</v>
      </c>
      <c r="AW437" s="15" t="s">
        <v>32</v>
      </c>
      <c r="AX437" s="15" t="s">
        <v>84</v>
      </c>
      <c r="AY437" s="273" t="s">
        <v>126</v>
      </c>
    </row>
    <row r="438" s="2" customFormat="1" ht="16.5" customHeight="1">
      <c r="A438" s="38"/>
      <c r="B438" s="39"/>
      <c r="C438" s="253" t="s">
        <v>637</v>
      </c>
      <c r="D438" s="253" t="s">
        <v>197</v>
      </c>
      <c r="E438" s="254" t="s">
        <v>638</v>
      </c>
      <c r="F438" s="255" t="s">
        <v>639</v>
      </c>
      <c r="G438" s="256" t="s">
        <v>277</v>
      </c>
      <c r="H438" s="257">
        <v>14</v>
      </c>
      <c r="I438" s="258"/>
      <c r="J438" s="259">
        <f>ROUND(I438*H438,2)</f>
        <v>0</v>
      </c>
      <c r="K438" s="255" t="s">
        <v>132</v>
      </c>
      <c r="L438" s="260"/>
      <c r="M438" s="261" t="s">
        <v>1</v>
      </c>
      <c r="N438" s="262" t="s">
        <v>41</v>
      </c>
      <c r="O438" s="91"/>
      <c r="P438" s="223">
        <f>O438*H438</f>
        <v>0</v>
      </c>
      <c r="Q438" s="223">
        <v>0.0018</v>
      </c>
      <c r="R438" s="223">
        <f>Q438*H438</f>
        <v>0.0252</v>
      </c>
      <c r="S438" s="223">
        <v>0</v>
      </c>
      <c r="T438" s="224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5" t="s">
        <v>312</v>
      </c>
      <c r="AT438" s="225" t="s">
        <v>197</v>
      </c>
      <c r="AU438" s="225" t="s">
        <v>86</v>
      </c>
      <c r="AY438" s="17" t="s">
        <v>126</v>
      </c>
      <c r="BE438" s="226">
        <f>IF(N438="základní",J438,0)</f>
        <v>0</v>
      </c>
      <c r="BF438" s="226">
        <f>IF(N438="snížená",J438,0)</f>
        <v>0</v>
      </c>
      <c r="BG438" s="226">
        <f>IF(N438="zákl. přenesená",J438,0)</f>
        <v>0</v>
      </c>
      <c r="BH438" s="226">
        <f>IF(N438="sníž. přenesená",J438,0)</f>
        <v>0</v>
      </c>
      <c r="BI438" s="226">
        <f>IF(N438="nulová",J438,0)</f>
        <v>0</v>
      </c>
      <c r="BJ438" s="17" t="s">
        <v>84</v>
      </c>
      <c r="BK438" s="226">
        <f>ROUND(I438*H438,2)</f>
        <v>0</v>
      </c>
      <c r="BL438" s="17" t="s">
        <v>226</v>
      </c>
      <c r="BM438" s="225" t="s">
        <v>640</v>
      </c>
    </row>
    <row r="439" s="14" customFormat="1">
      <c r="A439" s="14"/>
      <c r="B439" s="238"/>
      <c r="C439" s="239"/>
      <c r="D439" s="229" t="s">
        <v>135</v>
      </c>
      <c r="E439" s="240" t="s">
        <v>1</v>
      </c>
      <c r="F439" s="241" t="s">
        <v>211</v>
      </c>
      <c r="G439" s="239"/>
      <c r="H439" s="242">
        <v>14</v>
      </c>
      <c r="I439" s="243"/>
      <c r="J439" s="239"/>
      <c r="K439" s="239"/>
      <c r="L439" s="244"/>
      <c r="M439" s="245"/>
      <c r="N439" s="246"/>
      <c r="O439" s="246"/>
      <c r="P439" s="246"/>
      <c r="Q439" s="246"/>
      <c r="R439" s="246"/>
      <c r="S439" s="246"/>
      <c r="T439" s="24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8" t="s">
        <v>135</v>
      </c>
      <c r="AU439" s="248" t="s">
        <v>86</v>
      </c>
      <c r="AV439" s="14" t="s">
        <v>86</v>
      </c>
      <c r="AW439" s="14" t="s">
        <v>32</v>
      </c>
      <c r="AX439" s="14" t="s">
        <v>84</v>
      </c>
      <c r="AY439" s="248" t="s">
        <v>126</v>
      </c>
    </row>
    <row r="440" s="2" customFormat="1" ht="24.15" customHeight="1">
      <c r="A440" s="38"/>
      <c r="B440" s="39"/>
      <c r="C440" s="214" t="s">
        <v>641</v>
      </c>
      <c r="D440" s="214" t="s">
        <v>128</v>
      </c>
      <c r="E440" s="215" t="s">
        <v>642</v>
      </c>
      <c r="F440" s="216" t="s">
        <v>643</v>
      </c>
      <c r="G440" s="217" t="s">
        <v>277</v>
      </c>
      <c r="H440" s="218">
        <v>1</v>
      </c>
      <c r="I440" s="219"/>
      <c r="J440" s="220">
        <f>ROUND(I440*H440,2)</f>
        <v>0</v>
      </c>
      <c r="K440" s="216" t="s">
        <v>132</v>
      </c>
      <c r="L440" s="44"/>
      <c r="M440" s="221" t="s">
        <v>1</v>
      </c>
      <c r="N440" s="222" t="s">
        <v>41</v>
      </c>
      <c r="O440" s="91"/>
      <c r="P440" s="223">
        <f>O440*H440</f>
        <v>0</v>
      </c>
      <c r="Q440" s="223">
        <v>0.00012</v>
      </c>
      <c r="R440" s="223">
        <f>Q440*H440</f>
        <v>0.00012</v>
      </c>
      <c r="S440" s="223">
        <v>0</v>
      </c>
      <c r="T440" s="224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5" t="s">
        <v>226</v>
      </c>
      <c r="AT440" s="225" t="s">
        <v>128</v>
      </c>
      <c r="AU440" s="225" t="s">
        <v>86</v>
      </c>
      <c r="AY440" s="17" t="s">
        <v>126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7" t="s">
        <v>84</v>
      </c>
      <c r="BK440" s="226">
        <f>ROUND(I440*H440,2)</f>
        <v>0</v>
      </c>
      <c r="BL440" s="17" t="s">
        <v>226</v>
      </c>
      <c r="BM440" s="225" t="s">
        <v>644</v>
      </c>
    </row>
    <row r="441" s="2" customFormat="1">
      <c r="A441" s="38"/>
      <c r="B441" s="39"/>
      <c r="C441" s="40"/>
      <c r="D441" s="229" t="s">
        <v>159</v>
      </c>
      <c r="E441" s="40"/>
      <c r="F441" s="249" t="s">
        <v>568</v>
      </c>
      <c r="G441" s="40"/>
      <c r="H441" s="40"/>
      <c r="I441" s="250"/>
      <c r="J441" s="40"/>
      <c r="K441" s="40"/>
      <c r="L441" s="44"/>
      <c r="M441" s="251"/>
      <c r="N441" s="252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159</v>
      </c>
      <c r="AU441" s="17" t="s">
        <v>86</v>
      </c>
    </row>
    <row r="442" s="13" customFormat="1">
      <c r="A442" s="13"/>
      <c r="B442" s="227"/>
      <c r="C442" s="228"/>
      <c r="D442" s="229" t="s">
        <v>135</v>
      </c>
      <c r="E442" s="230" t="s">
        <v>1</v>
      </c>
      <c r="F442" s="231" t="s">
        <v>613</v>
      </c>
      <c r="G442" s="228"/>
      <c r="H442" s="230" t="s">
        <v>1</v>
      </c>
      <c r="I442" s="232"/>
      <c r="J442" s="228"/>
      <c r="K442" s="228"/>
      <c r="L442" s="233"/>
      <c r="M442" s="234"/>
      <c r="N442" s="235"/>
      <c r="O442" s="235"/>
      <c r="P442" s="235"/>
      <c r="Q442" s="235"/>
      <c r="R442" s="235"/>
      <c r="S442" s="235"/>
      <c r="T442" s="23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7" t="s">
        <v>135</v>
      </c>
      <c r="AU442" s="237" t="s">
        <v>86</v>
      </c>
      <c r="AV442" s="13" t="s">
        <v>84</v>
      </c>
      <c r="AW442" s="13" t="s">
        <v>32</v>
      </c>
      <c r="AX442" s="13" t="s">
        <v>76</v>
      </c>
      <c r="AY442" s="237" t="s">
        <v>126</v>
      </c>
    </row>
    <row r="443" s="14" customFormat="1">
      <c r="A443" s="14"/>
      <c r="B443" s="238"/>
      <c r="C443" s="239"/>
      <c r="D443" s="229" t="s">
        <v>135</v>
      </c>
      <c r="E443" s="240" t="s">
        <v>1</v>
      </c>
      <c r="F443" s="241" t="s">
        <v>84</v>
      </c>
      <c r="G443" s="239"/>
      <c r="H443" s="242">
        <v>1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8" t="s">
        <v>135</v>
      </c>
      <c r="AU443" s="248" t="s">
        <v>86</v>
      </c>
      <c r="AV443" s="14" t="s">
        <v>86</v>
      </c>
      <c r="AW443" s="14" t="s">
        <v>32</v>
      </c>
      <c r="AX443" s="14" t="s">
        <v>84</v>
      </c>
      <c r="AY443" s="248" t="s">
        <v>126</v>
      </c>
    </row>
    <row r="444" s="2" customFormat="1" ht="16.5" customHeight="1">
      <c r="A444" s="38"/>
      <c r="B444" s="39"/>
      <c r="C444" s="253" t="s">
        <v>645</v>
      </c>
      <c r="D444" s="253" t="s">
        <v>197</v>
      </c>
      <c r="E444" s="254" t="s">
        <v>646</v>
      </c>
      <c r="F444" s="255" t="s">
        <v>647</v>
      </c>
      <c r="G444" s="256" t="s">
        <v>277</v>
      </c>
      <c r="H444" s="257">
        <v>1</v>
      </c>
      <c r="I444" s="258"/>
      <c r="J444" s="259">
        <f>ROUND(I444*H444,2)</f>
        <v>0</v>
      </c>
      <c r="K444" s="255" t="s">
        <v>132</v>
      </c>
      <c r="L444" s="260"/>
      <c r="M444" s="261" t="s">
        <v>1</v>
      </c>
      <c r="N444" s="262" t="s">
        <v>41</v>
      </c>
      <c r="O444" s="91"/>
      <c r="P444" s="223">
        <f>O444*H444</f>
        <v>0</v>
      </c>
      <c r="Q444" s="223">
        <v>0.0018</v>
      </c>
      <c r="R444" s="223">
        <f>Q444*H444</f>
        <v>0.0018</v>
      </c>
      <c r="S444" s="223">
        <v>0</v>
      </c>
      <c r="T444" s="224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5" t="s">
        <v>312</v>
      </c>
      <c r="AT444" s="225" t="s">
        <v>197</v>
      </c>
      <c r="AU444" s="225" t="s">
        <v>86</v>
      </c>
      <c r="AY444" s="17" t="s">
        <v>126</v>
      </c>
      <c r="BE444" s="226">
        <f>IF(N444="základní",J444,0)</f>
        <v>0</v>
      </c>
      <c r="BF444" s="226">
        <f>IF(N444="snížená",J444,0)</f>
        <v>0</v>
      </c>
      <c r="BG444" s="226">
        <f>IF(N444="zákl. přenesená",J444,0)</f>
        <v>0</v>
      </c>
      <c r="BH444" s="226">
        <f>IF(N444="sníž. přenesená",J444,0)</f>
        <v>0</v>
      </c>
      <c r="BI444" s="226">
        <f>IF(N444="nulová",J444,0)</f>
        <v>0</v>
      </c>
      <c r="BJ444" s="17" t="s">
        <v>84</v>
      </c>
      <c r="BK444" s="226">
        <f>ROUND(I444*H444,2)</f>
        <v>0</v>
      </c>
      <c r="BL444" s="17" t="s">
        <v>226</v>
      </c>
      <c r="BM444" s="225" t="s">
        <v>648</v>
      </c>
    </row>
    <row r="445" s="14" customFormat="1">
      <c r="A445" s="14"/>
      <c r="B445" s="238"/>
      <c r="C445" s="239"/>
      <c r="D445" s="229" t="s">
        <v>135</v>
      </c>
      <c r="E445" s="240" t="s">
        <v>1</v>
      </c>
      <c r="F445" s="241" t="s">
        <v>84</v>
      </c>
      <c r="G445" s="239"/>
      <c r="H445" s="242">
        <v>1</v>
      </c>
      <c r="I445" s="243"/>
      <c r="J445" s="239"/>
      <c r="K445" s="239"/>
      <c r="L445" s="244"/>
      <c r="M445" s="245"/>
      <c r="N445" s="246"/>
      <c r="O445" s="246"/>
      <c r="P445" s="246"/>
      <c r="Q445" s="246"/>
      <c r="R445" s="246"/>
      <c r="S445" s="246"/>
      <c r="T445" s="24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8" t="s">
        <v>135</v>
      </c>
      <c r="AU445" s="248" t="s">
        <v>86</v>
      </c>
      <c r="AV445" s="14" t="s">
        <v>86</v>
      </c>
      <c r="AW445" s="14" t="s">
        <v>32</v>
      </c>
      <c r="AX445" s="14" t="s">
        <v>84</v>
      </c>
      <c r="AY445" s="248" t="s">
        <v>126</v>
      </c>
    </row>
    <row r="446" s="2" customFormat="1" ht="16.5" customHeight="1">
      <c r="A446" s="38"/>
      <c r="B446" s="39"/>
      <c r="C446" s="214" t="s">
        <v>649</v>
      </c>
      <c r="D446" s="214" t="s">
        <v>128</v>
      </c>
      <c r="E446" s="215" t="s">
        <v>650</v>
      </c>
      <c r="F446" s="216" t="s">
        <v>651</v>
      </c>
      <c r="G446" s="217" t="s">
        <v>277</v>
      </c>
      <c r="H446" s="218">
        <v>14</v>
      </c>
      <c r="I446" s="219"/>
      <c r="J446" s="220">
        <f>ROUND(I446*H446,2)</f>
        <v>0</v>
      </c>
      <c r="K446" s="216" t="s">
        <v>132</v>
      </c>
      <c r="L446" s="44"/>
      <c r="M446" s="221" t="s">
        <v>1</v>
      </c>
      <c r="N446" s="222" t="s">
        <v>41</v>
      </c>
      <c r="O446" s="91"/>
      <c r="P446" s="223">
        <f>O446*H446</f>
        <v>0</v>
      </c>
      <c r="Q446" s="223">
        <v>0.00024000000000000001</v>
      </c>
      <c r="R446" s="223">
        <f>Q446*H446</f>
        <v>0.0033600000000000001</v>
      </c>
      <c r="S446" s="223">
        <v>0</v>
      </c>
      <c r="T446" s="224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5" t="s">
        <v>226</v>
      </c>
      <c r="AT446" s="225" t="s">
        <v>128</v>
      </c>
      <c r="AU446" s="225" t="s">
        <v>86</v>
      </c>
      <c r="AY446" s="17" t="s">
        <v>126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7" t="s">
        <v>84</v>
      </c>
      <c r="BK446" s="226">
        <f>ROUND(I446*H446,2)</f>
        <v>0</v>
      </c>
      <c r="BL446" s="17" t="s">
        <v>226</v>
      </c>
      <c r="BM446" s="225" t="s">
        <v>652</v>
      </c>
    </row>
    <row r="447" s="13" customFormat="1">
      <c r="A447" s="13"/>
      <c r="B447" s="227"/>
      <c r="C447" s="228"/>
      <c r="D447" s="229" t="s">
        <v>135</v>
      </c>
      <c r="E447" s="230" t="s">
        <v>1</v>
      </c>
      <c r="F447" s="231" t="s">
        <v>653</v>
      </c>
      <c r="G447" s="228"/>
      <c r="H447" s="230" t="s">
        <v>1</v>
      </c>
      <c r="I447" s="232"/>
      <c r="J447" s="228"/>
      <c r="K447" s="228"/>
      <c r="L447" s="233"/>
      <c r="M447" s="234"/>
      <c r="N447" s="235"/>
      <c r="O447" s="235"/>
      <c r="P447" s="235"/>
      <c r="Q447" s="235"/>
      <c r="R447" s="235"/>
      <c r="S447" s="235"/>
      <c r="T447" s="23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7" t="s">
        <v>135</v>
      </c>
      <c r="AU447" s="237" t="s">
        <v>86</v>
      </c>
      <c r="AV447" s="13" t="s">
        <v>84</v>
      </c>
      <c r="AW447" s="13" t="s">
        <v>32</v>
      </c>
      <c r="AX447" s="13" t="s">
        <v>76</v>
      </c>
      <c r="AY447" s="237" t="s">
        <v>126</v>
      </c>
    </row>
    <row r="448" s="14" customFormat="1">
      <c r="A448" s="14"/>
      <c r="B448" s="238"/>
      <c r="C448" s="239"/>
      <c r="D448" s="229" t="s">
        <v>135</v>
      </c>
      <c r="E448" s="240" t="s">
        <v>1</v>
      </c>
      <c r="F448" s="241" t="s">
        <v>211</v>
      </c>
      <c r="G448" s="239"/>
      <c r="H448" s="242">
        <v>14</v>
      </c>
      <c r="I448" s="243"/>
      <c r="J448" s="239"/>
      <c r="K448" s="239"/>
      <c r="L448" s="244"/>
      <c r="M448" s="245"/>
      <c r="N448" s="246"/>
      <c r="O448" s="246"/>
      <c r="P448" s="246"/>
      <c r="Q448" s="246"/>
      <c r="R448" s="246"/>
      <c r="S448" s="246"/>
      <c r="T448" s="24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8" t="s">
        <v>135</v>
      </c>
      <c r="AU448" s="248" t="s">
        <v>86</v>
      </c>
      <c r="AV448" s="14" t="s">
        <v>86</v>
      </c>
      <c r="AW448" s="14" t="s">
        <v>32</v>
      </c>
      <c r="AX448" s="14" t="s">
        <v>84</v>
      </c>
      <c r="AY448" s="248" t="s">
        <v>126</v>
      </c>
    </row>
    <row r="449" s="2" customFormat="1" ht="16.5" customHeight="1">
      <c r="A449" s="38"/>
      <c r="B449" s="39"/>
      <c r="C449" s="214" t="s">
        <v>654</v>
      </c>
      <c r="D449" s="214" t="s">
        <v>128</v>
      </c>
      <c r="E449" s="215" t="s">
        <v>655</v>
      </c>
      <c r="F449" s="216" t="s">
        <v>656</v>
      </c>
      <c r="G449" s="217" t="s">
        <v>277</v>
      </c>
      <c r="H449" s="218">
        <v>4</v>
      </c>
      <c r="I449" s="219"/>
      <c r="J449" s="220">
        <f>ROUND(I449*H449,2)</f>
        <v>0</v>
      </c>
      <c r="K449" s="216" t="s">
        <v>132</v>
      </c>
      <c r="L449" s="44"/>
      <c r="M449" s="221" t="s">
        <v>1</v>
      </c>
      <c r="N449" s="222" t="s">
        <v>41</v>
      </c>
      <c r="O449" s="91"/>
      <c r="P449" s="223">
        <f>O449*H449</f>
        <v>0</v>
      </c>
      <c r="Q449" s="223">
        <v>0.00027999999999999998</v>
      </c>
      <c r="R449" s="223">
        <f>Q449*H449</f>
        <v>0.0011199999999999999</v>
      </c>
      <c r="S449" s="223">
        <v>0</v>
      </c>
      <c r="T449" s="224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5" t="s">
        <v>226</v>
      </c>
      <c r="AT449" s="225" t="s">
        <v>128</v>
      </c>
      <c r="AU449" s="225" t="s">
        <v>86</v>
      </c>
      <c r="AY449" s="17" t="s">
        <v>126</v>
      </c>
      <c r="BE449" s="226">
        <f>IF(N449="základní",J449,0)</f>
        <v>0</v>
      </c>
      <c r="BF449" s="226">
        <f>IF(N449="snížená",J449,0)</f>
        <v>0</v>
      </c>
      <c r="BG449" s="226">
        <f>IF(N449="zákl. přenesená",J449,0)</f>
        <v>0</v>
      </c>
      <c r="BH449" s="226">
        <f>IF(N449="sníž. přenesená",J449,0)</f>
        <v>0</v>
      </c>
      <c r="BI449" s="226">
        <f>IF(N449="nulová",J449,0)</f>
        <v>0</v>
      </c>
      <c r="BJ449" s="17" t="s">
        <v>84</v>
      </c>
      <c r="BK449" s="226">
        <f>ROUND(I449*H449,2)</f>
        <v>0</v>
      </c>
      <c r="BL449" s="17" t="s">
        <v>226</v>
      </c>
      <c r="BM449" s="225" t="s">
        <v>657</v>
      </c>
    </row>
    <row r="450" s="13" customFormat="1">
      <c r="A450" s="13"/>
      <c r="B450" s="227"/>
      <c r="C450" s="228"/>
      <c r="D450" s="229" t="s">
        <v>135</v>
      </c>
      <c r="E450" s="230" t="s">
        <v>1</v>
      </c>
      <c r="F450" s="231" t="s">
        <v>658</v>
      </c>
      <c r="G450" s="228"/>
      <c r="H450" s="230" t="s">
        <v>1</v>
      </c>
      <c r="I450" s="232"/>
      <c r="J450" s="228"/>
      <c r="K450" s="228"/>
      <c r="L450" s="233"/>
      <c r="M450" s="234"/>
      <c r="N450" s="235"/>
      <c r="O450" s="235"/>
      <c r="P450" s="235"/>
      <c r="Q450" s="235"/>
      <c r="R450" s="235"/>
      <c r="S450" s="235"/>
      <c r="T450" s="23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7" t="s">
        <v>135</v>
      </c>
      <c r="AU450" s="237" t="s">
        <v>86</v>
      </c>
      <c r="AV450" s="13" t="s">
        <v>84</v>
      </c>
      <c r="AW450" s="13" t="s">
        <v>32</v>
      </c>
      <c r="AX450" s="13" t="s">
        <v>76</v>
      </c>
      <c r="AY450" s="237" t="s">
        <v>126</v>
      </c>
    </row>
    <row r="451" s="14" customFormat="1">
      <c r="A451" s="14"/>
      <c r="B451" s="238"/>
      <c r="C451" s="239"/>
      <c r="D451" s="229" t="s">
        <v>135</v>
      </c>
      <c r="E451" s="240" t="s">
        <v>1</v>
      </c>
      <c r="F451" s="241" t="s">
        <v>133</v>
      </c>
      <c r="G451" s="239"/>
      <c r="H451" s="242">
        <v>4</v>
      </c>
      <c r="I451" s="243"/>
      <c r="J451" s="239"/>
      <c r="K451" s="239"/>
      <c r="L451" s="244"/>
      <c r="M451" s="245"/>
      <c r="N451" s="246"/>
      <c r="O451" s="246"/>
      <c r="P451" s="246"/>
      <c r="Q451" s="246"/>
      <c r="R451" s="246"/>
      <c r="S451" s="246"/>
      <c r="T451" s="247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8" t="s">
        <v>135</v>
      </c>
      <c r="AU451" s="248" t="s">
        <v>86</v>
      </c>
      <c r="AV451" s="14" t="s">
        <v>86</v>
      </c>
      <c r="AW451" s="14" t="s">
        <v>32</v>
      </c>
      <c r="AX451" s="14" t="s">
        <v>84</v>
      </c>
      <c r="AY451" s="248" t="s">
        <v>126</v>
      </c>
    </row>
    <row r="452" s="2" customFormat="1" ht="24.15" customHeight="1">
      <c r="A452" s="38"/>
      <c r="B452" s="39"/>
      <c r="C452" s="214" t="s">
        <v>659</v>
      </c>
      <c r="D452" s="214" t="s">
        <v>128</v>
      </c>
      <c r="E452" s="215" t="s">
        <v>660</v>
      </c>
      <c r="F452" s="216" t="s">
        <v>661</v>
      </c>
      <c r="G452" s="217" t="s">
        <v>277</v>
      </c>
      <c r="H452" s="218">
        <v>1</v>
      </c>
      <c r="I452" s="219"/>
      <c r="J452" s="220">
        <f>ROUND(I452*H452,2)</f>
        <v>0</v>
      </c>
      <c r="K452" s="216" t="s">
        <v>132</v>
      </c>
      <c r="L452" s="44"/>
      <c r="M452" s="221" t="s">
        <v>1</v>
      </c>
      <c r="N452" s="222" t="s">
        <v>41</v>
      </c>
      <c r="O452" s="91"/>
      <c r="P452" s="223">
        <f>O452*H452</f>
        <v>0</v>
      </c>
      <c r="Q452" s="223">
        <v>0.00075000000000000002</v>
      </c>
      <c r="R452" s="223">
        <f>Q452*H452</f>
        <v>0.00075000000000000002</v>
      </c>
      <c r="S452" s="223">
        <v>0</v>
      </c>
      <c r="T452" s="224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5" t="s">
        <v>226</v>
      </c>
      <c r="AT452" s="225" t="s">
        <v>128</v>
      </c>
      <c r="AU452" s="225" t="s">
        <v>86</v>
      </c>
      <c r="AY452" s="17" t="s">
        <v>126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7" t="s">
        <v>84</v>
      </c>
      <c r="BK452" s="226">
        <f>ROUND(I452*H452,2)</f>
        <v>0</v>
      </c>
      <c r="BL452" s="17" t="s">
        <v>226</v>
      </c>
      <c r="BM452" s="225" t="s">
        <v>662</v>
      </c>
    </row>
    <row r="453" s="13" customFormat="1">
      <c r="A453" s="13"/>
      <c r="B453" s="227"/>
      <c r="C453" s="228"/>
      <c r="D453" s="229" t="s">
        <v>135</v>
      </c>
      <c r="E453" s="230" t="s">
        <v>1</v>
      </c>
      <c r="F453" s="231" t="s">
        <v>613</v>
      </c>
      <c r="G453" s="228"/>
      <c r="H453" s="230" t="s">
        <v>1</v>
      </c>
      <c r="I453" s="232"/>
      <c r="J453" s="228"/>
      <c r="K453" s="228"/>
      <c r="L453" s="233"/>
      <c r="M453" s="234"/>
      <c r="N453" s="235"/>
      <c r="O453" s="235"/>
      <c r="P453" s="235"/>
      <c r="Q453" s="235"/>
      <c r="R453" s="235"/>
      <c r="S453" s="235"/>
      <c r="T453" s="23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7" t="s">
        <v>135</v>
      </c>
      <c r="AU453" s="237" t="s">
        <v>86</v>
      </c>
      <c r="AV453" s="13" t="s">
        <v>84</v>
      </c>
      <c r="AW453" s="13" t="s">
        <v>32</v>
      </c>
      <c r="AX453" s="13" t="s">
        <v>76</v>
      </c>
      <c r="AY453" s="237" t="s">
        <v>126</v>
      </c>
    </row>
    <row r="454" s="14" customFormat="1">
      <c r="A454" s="14"/>
      <c r="B454" s="238"/>
      <c r="C454" s="239"/>
      <c r="D454" s="229" t="s">
        <v>135</v>
      </c>
      <c r="E454" s="240" t="s">
        <v>1</v>
      </c>
      <c r="F454" s="241" t="s">
        <v>84</v>
      </c>
      <c r="G454" s="239"/>
      <c r="H454" s="242">
        <v>1</v>
      </c>
      <c r="I454" s="243"/>
      <c r="J454" s="239"/>
      <c r="K454" s="239"/>
      <c r="L454" s="244"/>
      <c r="M454" s="245"/>
      <c r="N454" s="246"/>
      <c r="O454" s="246"/>
      <c r="P454" s="246"/>
      <c r="Q454" s="246"/>
      <c r="R454" s="246"/>
      <c r="S454" s="246"/>
      <c r="T454" s="24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8" t="s">
        <v>135</v>
      </c>
      <c r="AU454" s="248" t="s">
        <v>86</v>
      </c>
      <c r="AV454" s="14" t="s">
        <v>86</v>
      </c>
      <c r="AW454" s="14" t="s">
        <v>32</v>
      </c>
      <c r="AX454" s="14" t="s">
        <v>84</v>
      </c>
      <c r="AY454" s="248" t="s">
        <v>126</v>
      </c>
    </row>
    <row r="455" s="2" customFormat="1" ht="21.75" customHeight="1">
      <c r="A455" s="38"/>
      <c r="B455" s="39"/>
      <c r="C455" s="214" t="s">
        <v>663</v>
      </c>
      <c r="D455" s="214" t="s">
        <v>128</v>
      </c>
      <c r="E455" s="215" t="s">
        <v>664</v>
      </c>
      <c r="F455" s="216" t="s">
        <v>665</v>
      </c>
      <c r="G455" s="217" t="s">
        <v>277</v>
      </c>
      <c r="H455" s="218">
        <v>5</v>
      </c>
      <c r="I455" s="219"/>
      <c r="J455" s="220">
        <f>ROUND(I455*H455,2)</f>
        <v>0</v>
      </c>
      <c r="K455" s="216" t="s">
        <v>132</v>
      </c>
      <c r="L455" s="44"/>
      <c r="M455" s="221" t="s">
        <v>1</v>
      </c>
      <c r="N455" s="222" t="s">
        <v>41</v>
      </c>
      <c r="O455" s="91"/>
      <c r="P455" s="223">
        <f>O455*H455</f>
        <v>0</v>
      </c>
      <c r="Q455" s="223">
        <v>0.0012800000000000001</v>
      </c>
      <c r="R455" s="223">
        <f>Q455*H455</f>
        <v>0.0064000000000000003</v>
      </c>
      <c r="S455" s="223">
        <v>0</v>
      </c>
      <c r="T455" s="224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5" t="s">
        <v>226</v>
      </c>
      <c r="AT455" s="225" t="s">
        <v>128</v>
      </c>
      <c r="AU455" s="225" t="s">
        <v>86</v>
      </c>
      <c r="AY455" s="17" t="s">
        <v>126</v>
      </c>
      <c r="BE455" s="226">
        <f>IF(N455="základní",J455,0)</f>
        <v>0</v>
      </c>
      <c r="BF455" s="226">
        <f>IF(N455="snížená",J455,0)</f>
        <v>0</v>
      </c>
      <c r="BG455" s="226">
        <f>IF(N455="zákl. přenesená",J455,0)</f>
        <v>0</v>
      </c>
      <c r="BH455" s="226">
        <f>IF(N455="sníž. přenesená",J455,0)</f>
        <v>0</v>
      </c>
      <c r="BI455" s="226">
        <f>IF(N455="nulová",J455,0)</f>
        <v>0</v>
      </c>
      <c r="BJ455" s="17" t="s">
        <v>84</v>
      </c>
      <c r="BK455" s="226">
        <f>ROUND(I455*H455,2)</f>
        <v>0</v>
      </c>
      <c r="BL455" s="17" t="s">
        <v>226</v>
      </c>
      <c r="BM455" s="225" t="s">
        <v>666</v>
      </c>
    </row>
    <row r="456" s="13" customFormat="1">
      <c r="A456" s="13"/>
      <c r="B456" s="227"/>
      <c r="C456" s="228"/>
      <c r="D456" s="229" t="s">
        <v>135</v>
      </c>
      <c r="E456" s="230" t="s">
        <v>1</v>
      </c>
      <c r="F456" s="231" t="s">
        <v>667</v>
      </c>
      <c r="G456" s="228"/>
      <c r="H456" s="230" t="s">
        <v>1</v>
      </c>
      <c r="I456" s="232"/>
      <c r="J456" s="228"/>
      <c r="K456" s="228"/>
      <c r="L456" s="233"/>
      <c r="M456" s="234"/>
      <c r="N456" s="235"/>
      <c r="O456" s="235"/>
      <c r="P456" s="235"/>
      <c r="Q456" s="235"/>
      <c r="R456" s="235"/>
      <c r="S456" s="235"/>
      <c r="T456" s="23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7" t="s">
        <v>135</v>
      </c>
      <c r="AU456" s="237" t="s">
        <v>86</v>
      </c>
      <c r="AV456" s="13" t="s">
        <v>84</v>
      </c>
      <c r="AW456" s="13" t="s">
        <v>32</v>
      </c>
      <c r="AX456" s="13" t="s">
        <v>76</v>
      </c>
      <c r="AY456" s="237" t="s">
        <v>126</v>
      </c>
    </row>
    <row r="457" s="14" customFormat="1">
      <c r="A457" s="14"/>
      <c r="B457" s="238"/>
      <c r="C457" s="239"/>
      <c r="D457" s="229" t="s">
        <v>135</v>
      </c>
      <c r="E457" s="240" t="s">
        <v>1</v>
      </c>
      <c r="F457" s="241" t="s">
        <v>155</v>
      </c>
      <c r="G457" s="239"/>
      <c r="H457" s="242">
        <v>5</v>
      </c>
      <c r="I457" s="243"/>
      <c r="J457" s="239"/>
      <c r="K457" s="239"/>
      <c r="L457" s="244"/>
      <c r="M457" s="245"/>
      <c r="N457" s="246"/>
      <c r="O457" s="246"/>
      <c r="P457" s="246"/>
      <c r="Q457" s="246"/>
      <c r="R457" s="246"/>
      <c r="S457" s="246"/>
      <c r="T457" s="24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8" t="s">
        <v>135</v>
      </c>
      <c r="AU457" s="248" t="s">
        <v>86</v>
      </c>
      <c r="AV457" s="14" t="s">
        <v>86</v>
      </c>
      <c r="AW457" s="14" t="s">
        <v>32</v>
      </c>
      <c r="AX457" s="14" t="s">
        <v>84</v>
      </c>
      <c r="AY457" s="248" t="s">
        <v>126</v>
      </c>
    </row>
    <row r="458" s="2" customFormat="1" ht="24.15" customHeight="1">
      <c r="A458" s="38"/>
      <c r="B458" s="39"/>
      <c r="C458" s="214" t="s">
        <v>668</v>
      </c>
      <c r="D458" s="214" t="s">
        <v>128</v>
      </c>
      <c r="E458" s="215" t="s">
        <v>669</v>
      </c>
      <c r="F458" s="216" t="s">
        <v>670</v>
      </c>
      <c r="G458" s="217" t="s">
        <v>200</v>
      </c>
      <c r="H458" s="218">
        <v>0.38100000000000001</v>
      </c>
      <c r="I458" s="219"/>
      <c r="J458" s="220">
        <f>ROUND(I458*H458,2)</f>
        <v>0</v>
      </c>
      <c r="K458" s="216" t="s">
        <v>132</v>
      </c>
      <c r="L458" s="44"/>
      <c r="M458" s="221" t="s">
        <v>1</v>
      </c>
      <c r="N458" s="222" t="s">
        <v>41</v>
      </c>
      <c r="O458" s="91"/>
      <c r="P458" s="223">
        <f>O458*H458</f>
        <v>0</v>
      </c>
      <c r="Q458" s="223">
        <v>0</v>
      </c>
      <c r="R458" s="223">
        <f>Q458*H458</f>
        <v>0</v>
      </c>
      <c r="S458" s="223">
        <v>0</v>
      </c>
      <c r="T458" s="224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5" t="s">
        <v>226</v>
      </c>
      <c r="AT458" s="225" t="s">
        <v>128</v>
      </c>
      <c r="AU458" s="225" t="s">
        <v>86</v>
      </c>
      <c r="AY458" s="17" t="s">
        <v>126</v>
      </c>
      <c r="BE458" s="226">
        <f>IF(N458="základní",J458,0)</f>
        <v>0</v>
      </c>
      <c r="BF458" s="226">
        <f>IF(N458="snížená",J458,0)</f>
        <v>0</v>
      </c>
      <c r="BG458" s="226">
        <f>IF(N458="zákl. přenesená",J458,0)</f>
        <v>0</v>
      </c>
      <c r="BH458" s="226">
        <f>IF(N458="sníž. přenesená",J458,0)</f>
        <v>0</v>
      </c>
      <c r="BI458" s="226">
        <f>IF(N458="nulová",J458,0)</f>
        <v>0</v>
      </c>
      <c r="BJ458" s="17" t="s">
        <v>84</v>
      </c>
      <c r="BK458" s="226">
        <f>ROUND(I458*H458,2)</f>
        <v>0</v>
      </c>
      <c r="BL458" s="17" t="s">
        <v>226</v>
      </c>
      <c r="BM458" s="225" t="s">
        <v>671</v>
      </c>
    </row>
    <row r="459" s="12" customFormat="1" ht="22.8" customHeight="1">
      <c r="A459" s="12"/>
      <c r="B459" s="198"/>
      <c r="C459" s="199"/>
      <c r="D459" s="200" t="s">
        <v>75</v>
      </c>
      <c r="E459" s="212" t="s">
        <v>672</v>
      </c>
      <c r="F459" s="212" t="s">
        <v>673</v>
      </c>
      <c r="G459" s="199"/>
      <c r="H459" s="199"/>
      <c r="I459" s="202"/>
      <c r="J459" s="213">
        <f>BK459</f>
        <v>0</v>
      </c>
      <c r="K459" s="199"/>
      <c r="L459" s="204"/>
      <c r="M459" s="205"/>
      <c r="N459" s="206"/>
      <c r="O459" s="206"/>
      <c r="P459" s="207">
        <f>SUM(P460:P469)</f>
        <v>0</v>
      </c>
      <c r="Q459" s="206"/>
      <c r="R459" s="207">
        <f>SUM(R460:R469)</f>
        <v>0.16650000000000001</v>
      </c>
      <c r="S459" s="206"/>
      <c r="T459" s="208">
        <f>SUM(T460:T469)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09" t="s">
        <v>86</v>
      </c>
      <c r="AT459" s="210" t="s">
        <v>75</v>
      </c>
      <c r="AU459" s="210" t="s">
        <v>84</v>
      </c>
      <c r="AY459" s="209" t="s">
        <v>126</v>
      </c>
      <c r="BK459" s="211">
        <f>SUM(BK460:BK469)</f>
        <v>0</v>
      </c>
    </row>
    <row r="460" s="2" customFormat="1" ht="33" customHeight="1">
      <c r="A460" s="38"/>
      <c r="B460" s="39"/>
      <c r="C460" s="214" t="s">
        <v>674</v>
      </c>
      <c r="D460" s="214" t="s">
        <v>128</v>
      </c>
      <c r="E460" s="215" t="s">
        <v>675</v>
      </c>
      <c r="F460" s="216" t="s">
        <v>676</v>
      </c>
      <c r="G460" s="217" t="s">
        <v>562</v>
      </c>
      <c r="H460" s="218">
        <v>10</v>
      </c>
      <c r="I460" s="219"/>
      <c r="J460" s="220">
        <f>ROUND(I460*H460,2)</f>
        <v>0</v>
      </c>
      <c r="K460" s="216" t="s">
        <v>132</v>
      </c>
      <c r="L460" s="44"/>
      <c r="M460" s="221" t="s">
        <v>1</v>
      </c>
      <c r="N460" s="222" t="s">
        <v>41</v>
      </c>
      <c r="O460" s="91"/>
      <c r="P460" s="223">
        <f>O460*H460</f>
        <v>0</v>
      </c>
      <c r="Q460" s="223">
        <v>0.016650000000000002</v>
      </c>
      <c r="R460" s="223">
        <f>Q460*H460</f>
        <v>0.16650000000000001</v>
      </c>
      <c r="S460" s="223">
        <v>0</v>
      </c>
      <c r="T460" s="224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5" t="s">
        <v>226</v>
      </c>
      <c r="AT460" s="225" t="s">
        <v>128</v>
      </c>
      <c r="AU460" s="225" t="s">
        <v>86</v>
      </c>
      <c r="AY460" s="17" t="s">
        <v>126</v>
      </c>
      <c r="BE460" s="226">
        <f>IF(N460="základní",J460,0)</f>
        <v>0</v>
      </c>
      <c r="BF460" s="226">
        <f>IF(N460="snížená",J460,0)</f>
        <v>0</v>
      </c>
      <c r="BG460" s="226">
        <f>IF(N460="zákl. přenesená",J460,0)</f>
        <v>0</v>
      </c>
      <c r="BH460" s="226">
        <f>IF(N460="sníž. přenesená",J460,0)</f>
        <v>0</v>
      </c>
      <c r="BI460" s="226">
        <f>IF(N460="nulová",J460,0)</f>
        <v>0</v>
      </c>
      <c r="BJ460" s="17" t="s">
        <v>84</v>
      </c>
      <c r="BK460" s="226">
        <f>ROUND(I460*H460,2)</f>
        <v>0</v>
      </c>
      <c r="BL460" s="17" t="s">
        <v>226</v>
      </c>
      <c r="BM460" s="225" t="s">
        <v>677</v>
      </c>
    </row>
    <row r="461" s="2" customFormat="1">
      <c r="A461" s="38"/>
      <c r="B461" s="39"/>
      <c r="C461" s="40"/>
      <c r="D461" s="229" t="s">
        <v>159</v>
      </c>
      <c r="E461" s="40"/>
      <c r="F461" s="249" t="s">
        <v>678</v>
      </c>
      <c r="G461" s="40"/>
      <c r="H461" s="40"/>
      <c r="I461" s="250"/>
      <c r="J461" s="40"/>
      <c r="K461" s="40"/>
      <c r="L461" s="44"/>
      <c r="M461" s="251"/>
      <c r="N461" s="252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159</v>
      </c>
      <c r="AU461" s="17" t="s">
        <v>86</v>
      </c>
    </row>
    <row r="462" s="13" customFormat="1">
      <c r="A462" s="13"/>
      <c r="B462" s="227"/>
      <c r="C462" s="228"/>
      <c r="D462" s="229" t="s">
        <v>135</v>
      </c>
      <c r="E462" s="230" t="s">
        <v>1</v>
      </c>
      <c r="F462" s="231" t="s">
        <v>573</v>
      </c>
      <c r="G462" s="228"/>
      <c r="H462" s="230" t="s">
        <v>1</v>
      </c>
      <c r="I462" s="232"/>
      <c r="J462" s="228"/>
      <c r="K462" s="228"/>
      <c r="L462" s="233"/>
      <c r="M462" s="234"/>
      <c r="N462" s="235"/>
      <c r="O462" s="235"/>
      <c r="P462" s="235"/>
      <c r="Q462" s="235"/>
      <c r="R462" s="235"/>
      <c r="S462" s="235"/>
      <c r="T462" s="23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7" t="s">
        <v>135</v>
      </c>
      <c r="AU462" s="237" t="s">
        <v>86</v>
      </c>
      <c r="AV462" s="13" t="s">
        <v>84</v>
      </c>
      <c r="AW462" s="13" t="s">
        <v>32</v>
      </c>
      <c r="AX462" s="13" t="s">
        <v>76</v>
      </c>
      <c r="AY462" s="237" t="s">
        <v>126</v>
      </c>
    </row>
    <row r="463" s="14" customFormat="1">
      <c r="A463" s="14"/>
      <c r="B463" s="238"/>
      <c r="C463" s="239"/>
      <c r="D463" s="229" t="s">
        <v>135</v>
      </c>
      <c r="E463" s="240" t="s">
        <v>1</v>
      </c>
      <c r="F463" s="241" t="s">
        <v>86</v>
      </c>
      <c r="G463" s="239"/>
      <c r="H463" s="242">
        <v>2</v>
      </c>
      <c r="I463" s="243"/>
      <c r="J463" s="239"/>
      <c r="K463" s="239"/>
      <c r="L463" s="244"/>
      <c r="M463" s="245"/>
      <c r="N463" s="246"/>
      <c r="O463" s="246"/>
      <c r="P463" s="246"/>
      <c r="Q463" s="246"/>
      <c r="R463" s="246"/>
      <c r="S463" s="246"/>
      <c r="T463" s="24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8" t="s">
        <v>135</v>
      </c>
      <c r="AU463" s="248" t="s">
        <v>86</v>
      </c>
      <c r="AV463" s="14" t="s">
        <v>86</v>
      </c>
      <c r="AW463" s="14" t="s">
        <v>32</v>
      </c>
      <c r="AX463" s="14" t="s">
        <v>76</v>
      </c>
      <c r="AY463" s="248" t="s">
        <v>126</v>
      </c>
    </row>
    <row r="464" s="13" customFormat="1">
      <c r="A464" s="13"/>
      <c r="B464" s="227"/>
      <c r="C464" s="228"/>
      <c r="D464" s="229" t="s">
        <v>135</v>
      </c>
      <c r="E464" s="230" t="s">
        <v>1</v>
      </c>
      <c r="F464" s="231" t="s">
        <v>574</v>
      </c>
      <c r="G464" s="228"/>
      <c r="H464" s="230" t="s">
        <v>1</v>
      </c>
      <c r="I464" s="232"/>
      <c r="J464" s="228"/>
      <c r="K464" s="228"/>
      <c r="L464" s="233"/>
      <c r="M464" s="234"/>
      <c r="N464" s="235"/>
      <c r="O464" s="235"/>
      <c r="P464" s="235"/>
      <c r="Q464" s="235"/>
      <c r="R464" s="235"/>
      <c r="S464" s="235"/>
      <c r="T464" s="23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7" t="s">
        <v>135</v>
      </c>
      <c r="AU464" s="237" t="s">
        <v>86</v>
      </c>
      <c r="AV464" s="13" t="s">
        <v>84</v>
      </c>
      <c r="AW464" s="13" t="s">
        <v>32</v>
      </c>
      <c r="AX464" s="13" t="s">
        <v>76</v>
      </c>
      <c r="AY464" s="237" t="s">
        <v>126</v>
      </c>
    </row>
    <row r="465" s="14" customFormat="1">
      <c r="A465" s="14"/>
      <c r="B465" s="238"/>
      <c r="C465" s="239"/>
      <c r="D465" s="229" t="s">
        <v>135</v>
      </c>
      <c r="E465" s="240" t="s">
        <v>1</v>
      </c>
      <c r="F465" s="241" t="s">
        <v>155</v>
      </c>
      <c r="G465" s="239"/>
      <c r="H465" s="242">
        <v>5</v>
      </c>
      <c r="I465" s="243"/>
      <c r="J465" s="239"/>
      <c r="K465" s="239"/>
      <c r="L465" s="244"/>
      <c r="M465" s="245"/>
      <c r="N465" s="246"/>
      <c r="O465" s="246"/>
      <c r="P465" s="246"/>
      <c r="Q465" s="246"/>
      <c r="R465" s="246"/>
      <c r="S465" s="246"/>
      <c r="T465" s="24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8" t="s">
        <v>135</v>
      </c>
      <c r="AU465" s="248" t="s">
        <v>86</v>
      </c>
      <c r="AV465" s="14" t="s">
        <v>86</v>
      </c>
      <c r="AW465" s="14" t="s">
        <v>32</v>
      </c>
      <c r="AX465" s="14" t="s">
        <v>76</v>
      </c>
      <c r="AY465" s="248" t="s">
        <v>126</v>
      </c>
    </row>
    <row r="466" s="13" customFormat="1">
      <c r="A466" s="13"/>
      <c r="B466" s="227"/>
      <c r="C466" s="228"/>
      <c r="D466" s="229" t="s">
        <v>135</v>
      </c>
      <c r="E466" s="230" t="s">
        <v>1</v>
      </c>
      <c r="F466" s="231" t="s">
        <v>626</v>
      </c>
      <c r="G466" s="228"/>
      <c r="H466" s="230" t="s">
        <v>1</v>
      </c>
      <c r="I466" s="232"/>
      <c r="J466" s="228"/>
      <c r="K466" s="228"/>
      <c r="L466" s="233"/>
      <c r="M466" s="234"/>
      <c r="N466" s="235"/>
      <c r="O466" s="235"/>
      <c r="P466" s="235"/>
      <c r="Q466" s="235"/>
      <c r="R466" s="235"/>
      <c r="S466" s="235"/>
      <c r="T466" s="23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7" t="s">
        <v>135</v>
      </c>
      <c r="AU466" s="237" t="s">
        <v>86</v>
      </c>
      <c r="AV466" s="13" t="s">
        <v>84</v>
      </c>
      <c r="AW466" s="13" t="s">
        <v>32</v>
      </c>
      <c r="AX466" s="13" t="s">
        <v>76</v>
      </c>
      <c r="AY466" s="237" t="s">
        <v>126</v>
      </c>
    </row>
    <row r="467" s="14" customFormat="1">
      <c r="A467" s="14"/>
      <c r="B467" s="238"/>
      <c r="C467" s="239"/>
      <c r="D467" s="229" t="s">
        <v>135</v>
      </c>
      <c r="E467" s="240" t="s">
        <v>1</v>
      </c>
      <c r="F467" s="241" t="s">
        <v>143</v>
      </c>
      <c r="G467" s="239"/>
      <c r="H467" s="242">
        <v>3</v>
      </c>
      <c r="I467" s="243"/>
      <c r="J467" s="239"/>
      <c r="K467" s="239"/>
      <c r="L467" s="244"/>
      <c r="M467" s="245"/>
      <c r="N467" s="246"/>
      <c r="O467" s="246"/>
      <c r="P467" s="246"/>
      <c r="Q467" s="246"/>
      <c r="R467" s="246"/>
      <c r="S467" s="246"/>
      <c r="T467" s="247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8" t="s">
        <v>135</v>
      </c>
      <c r="AU467" s="248" t="s">
        <v>86</v>
      </c>
      <c r="AV467" s="14" t="s">
        <v>86</v>
      </c>
      <c r="AW467" s="14" t="s">
        <v>32</v>
      </c>
      <c r="AX467" s="14" t="s">
        <v>76</v>
      </c>
      <c r="AY467" s="248" t="s">
        <v>126</v>
      </c>
    </row>
    <row r="468" s="15" customFormat="1">
      <c r="A468" s="15"/>
      <c r="B468" s="263"/>
      <c r="C468" s="264"/>
      <c r="D468" s="229" t="s">
        <v>135</v>
      </c>
      <c r="E468" s="265" t="s">
        <v>1</v>
      </c>
      <c r="F468" s="266" t="s">
        <v>254</v>
      </c>
      <c r="G468" s="264"/>
      <c r="H468" s="267">
        <v>10</v>
      </c>
      <c r="I468" s="268"/>
      <c r="J468" s="264"/>
      <c r="K468" s="264"/>
      <c r="L468" s="269"/>
      <c r="M468" s="270"/>
      <c r="N468" s="271"/>
      <c r="O468" s="271"/>
      <c r="P468" s="271"/>
      <c r="Q468" s="271"/>
      <c r="R468" s="271"/>
      <c r="S468" s="271"/>
      <c r="T468" s="272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3" t="s">
        <v>135</v>
      </c>
      <c r="AU468" s="273" t="s">
        <v>86</v>
      </c>
      <c r="AV468" s="15" t="s">
        <v>133</v>
      </c>
      <c r="AW468" s="15" t="s">
        <v>32</v>
      </c>
      <c r="AX468" s="15" t="s">
        <v>84</v>
      </c>
      <c r="AY468" s="273" t="s">
        <v>126</v>
      </c>
    </row>
    <row r="469" s="2" customFormat="1" ht="24.15" customHeight="1">
      <c r="A469" s="38"/>
      <c r="B469" s="39"/>
      <c r="C469" s="214" t="s">
        <v>679</v>
      </c>
      <c r="D469" s="214" t="s">
        <v>128</v>
      </c>
      <c r="E469" s="215" t="s">
        <v>680</v>
      </c>
      <c r="F469" s="216" t="s">
        <v>681</v>
      </c>
      <c r="G469" s="217" t="s">
        <v>200</v>
      </c>
      <c r="H469" s="218">
        <v>0.16700000000000001</v>
      </c>
      <c r="I469" s="219"/>
      <c r="J469" s="220">
        <f>ROUND(I469*H469,2)</f>
        <v>0</v>
      </c>
      <c r="K469" s="216" t="s">
        <v>132</v>
      </c>
      <c r="L469" s="44"/>
      <c r="M469" s="221" t="s">
        <v>1</v>
      </c>
      <c r="N469" s="222" t="s">
        <v>41</v>
      </c>
      <c r="O469" s="91"/>
      <c r="P469" s="223">
        <f>O469*H469</f>
        <v>0</v>
      </c>
      <c r="Q469" s="223">
        <v>0</v>
      </c>
      <c r="R469" s="223">
        <f>Q469*H469</f>
        <v>0</v>
      </c>
      <c r="S469" s="223">
        <v>0</v>
      </c>
      <c r="T469" s="22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5" t="s">
        <v>226</v>
      </c>
      <c r="AT469" s="225" t="s">
        <v>128</v>
      </c>
      <c r="AU469" s="225" t="s">
        <v>86</v>
      </c>
      <c r="AY469" s="17" t="s">
        <v>126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7" t="s">
        <v>84</v>
      </c>
      <c r="BK469" s="226">
        <f>ROUND(I469*H469,2)</f>
        <v>0</v>
      </c>
      <c r="BL469" s="17" t="s">
        <v>226</v>
      </c>
      <c r="BM469" s="225" t="s">
        <v>682</v>
      </c>
    </row>
    <row r="470" s="12" customFormat="1" ht="22.8" customHeight="1">
      <c r="A470" s="12"/>
      <c r="B470" s="198"/>
      <c r="C470" s="199"/>
      <c r="D470" s="200" t="s">
        <v>75</v>
      </c>
      <c r="E470" s="212" t="s">
        <v>683</v>
      </c>
      <c r="F470" s="212" t="s">
        <v>684</v>
      </c>
      <c r="G470" s="199"/>
      <c r="H470" s="199"/>
      <c r="I470" s="202"/>
      <c r="J470" s="213">
        <f>BK470</f>
        <v>0</v>
      </c>
      <c r="K470" s="199"/>
      <c r="L470" s="204"/>
      <c r="M470" s="205"/>
      <c r="N470" s="206"/>
      <c r="O470" s="206"/>
      <c r="P470" s="207">
        <f>SUM(P471:P476)</f>
        <v>0</v>
      </c>
      <c r="Q470" s="206"/>
      <c r="R470" s="207">
        <f>SUM(R471:R476)</f>
        <v>0.037199999999999997</v>
      </c>
      <c r="S470" s="206"/>
      <c r="T470" s="208">
        <f>SUM(T471:T476)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09" t="s">
        <v>86</v>
      </c>
      <c r="AT470" s="210" t="s">
        <v>75</v>
      </c>
      <c r="AU470" s="210" t="s">
        <v>84</v>
      </c>
      <c r="AY470" s="209" t="s">
        <v>126</v>
      </c>
      <c r="BK470" s="211">
        <f>SUM(BK471:BK476)</f>
        <v>0</v>
      </c>
    </row>
    <row r="471" s="2" customFormat="1" ht="33" customHeight="1">
      <c r="A471" s="38"/>
      <c r="B471" s="39"/>
      <c r="C471" s="214" t="s">
        <v>685</v>
      </c>
      <c r="D471" s="214" t="s">
        <v>128</v>
      </c>
      <c r="E471" s="215" t="s">
        <v>686</v>
      </c>
      <c r="F471" s="216" t="s">
        <v>687</v>
      </c>
      <c r="G471" s="217" t="s">
        <v>277</v>
      </c>
      <c r="H471" s="218">
        <v>40</v>
      </c>
      <c r="I471" s="219"/>
      <c r="J471" s="220">
        <f>ROUND(I471*H471,2)</f>
        <v>0</v>
      </c>
      <c r="K471" s="216" t="s">
        <v>132</v>
      </c>
      <c r="L471" s="44"/>
      <c r="M471" s="221" t="s">
        <v>1</v>
      </c>
      <c r="N471" s="222" t="s">
        <v>41</v>
      </c>
      <c r="O471" s="91"/>
      <c r="P471" s="223">
        <f>O471*H471</f>
        <v>0</v>
      </c>
      <c r="Q471" s="223">
        <v>3.0000000000000001E-05</v>
      </c>
      <c r="R471" s="223">
        <f>Q471*H471</f>
        <v>0.0012000000000000001</v>
      </c>
      <c r="S471" s="223">
        <v>0</v>
      </c>
      <c r="T471" s="224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5" t="s">
        <v>226</v>
      </c>
      <c r="AT471" s="225" t="s">
        <v>128</v>
      </c>
      <c r="AU471" s="225" t="s">
        <v>86</v>
      </c>
      <c r="AY471" s="17" t="s">
        <v>126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7" t="s">
        <v>84</v>
      </c>
      <c r="BK471" s="226">
        <f>ROUND(I471*H471,2)</f>
        <v>0</v>
      </c>
      <c r="BL471" s="17" t="s">
        <v>226</v>
      </c>
      <c r="BM471" s="225" t="s">
        <v>688</v>
      </c>
    </row>
    <row r="472" s="2" customFormat="1">
      <c r="A472" s="38"/>
      <c r="B472" s="39"/>
      <c r="C472" s="40"/>
      <c r="D472" s="229" t="s">
        <v>159</v>
      </c>
      <c r="E472" s="40"/>
      <c r="F472" s="249" t="s">
        <v>568</v>
      </c>
      <c r="G472" s="40"/>
      <c r="H472" s="40"/>
      <c r="I472" s="250"/>
      <c r="J472" s="40"/>
      <c r="K472" s="40"/>
      <c r="L472" s="44"/>
      <c r="M472" s="251"/>
      <c r="N472" s="252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159</v>
      </c>
      <c r="AU472" s="17" t="s">
        <v>86</v>
      </c>
    </row>
    <row r="473" s="13" customFormat="1">
      <c r="A473" s="13"/>
      <c r="B473" s="227"/>
      <c r="C473" s="228"/>
      <c r="D473" s="229" t="s">
        <v>135</v>
      </c>
      <c r="E473" s="230" t="s">
        <v>1</v>
      </c>
      <c r="F473" s="231" t="s">
        <v>689</v>
      </c>
      <c r="G473" s="228"/>
      <c r="H473" s="230" t="s">
        <v>1</v>
      </c>
      <c r="I473" s="232"/>
      <c r="J473" s="228"/>
      <c r="K473" s="228"/>
      <c r="L473" s="233"/>
      <c r="M473" s="234"/>
      <c r="N473" s="235"/>
      <c r="O473" s="235"/>
      <c r="P473" s="235"/>
      <c r="Q473" s="235"/>
      <c r="R473" s="235"/>
      <c r="S473" s="235"/>
      <c r="T473" s="23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7" t="s">
        <v>135</v>
      </c>
      <c r="AU473" s="237" t="s">
        <v>86</v>
      </c>
      <c r="AV473" s="13" t="s">
        <v>84</v>
      </c>
      <c r="AW473" s="13" t="s">
        <v>32</v>
      </c>
      <c r="AX473" s="13" t="s">
        <v>76</v>
      </c>
      <c r="AY473" s="237" t="s">
        <v>126</v>
      </c>
    </row>
    <row r="474" s="14" customFormat="1">
      <c r="A474" s="14"/>
      <c r="B474" s="238"/>
      <c r="C474" s="239"/>
      <c r="D474" s="229" t="s">
        <v>135</v>
      </c>
      <c r="E474" s="240" t="s">
        <v>1</v>
      </c>
      <c r="F474" s="241" t="s">
        <v>364</v>
      </c>
      <c r="G474" s="239"/>
      <c r="H474" s="242">
        <v>40</v>
      </c>
      <c r="I474" s="243"/>
      <c r="J474" s="239"/>
      <c r="K474" s="239"/>
      <c r="L474" s="244"/>
      <c r="M474" s="245"/>
      <c r="N474" s="246"/>
      <c r="O474" s="246"/>
      <c r="P474" s="246"/>
      <c r="Q474" s="246"/>
      <c r="R474" s="246"/>
      <c r="S474" s="246"/>
      <c r="T474" s="247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8" t="s">
        <v>135</v>
      </c>
      <c r="AU474" s="248" t="s">
        <v>86</v>
      </c>
      <c r="AV474" s="14" t="s">
        <v>86</v>
      </c>
      <c r="AW474" s="14" t="s">
        <v>32</v>
      </c>
      <c r="AX474" s="14" t="s">
        <v>84</v>
      </c>
      <c r="AY474" s="248" t="s">
        <v>126</v>
      </c>
    </row>
    <row r="475" s="2" customFormat="1" ht="24.15" customHeight="1">
      <c r="A475" s="38"/>
      <c r="B475" s="39"/>
      <c r="C475" s="253" t="s">
        <v>690</v>
      </c>
      <c r="D475" s="253" t="s">
        <v>197</v>
      </c>
      <c r="E475" s="254" t="s">
        <v>691</v>
      </c>
      <c r="F475" s="255" t="s">
        <v>692</v>
      </c>
      <c r="G475" s="256" t="s">
        <v>277</v>
      </c>
      <c r="H475" s="257">
        <v>40</v>
      </c>
      <c r="I475" s="258"/>
      <c r="J475" s="259">
        <f>ROUND(I475*H475,2)</f>
        <v>0</v>
      </c>
      <c r="K475" s="255" t="s">
        <v>132</v>
      </c>
      <c r="L475" s="260"/>
      <c r="M475" s="261" t="s">
        <v>1</v>
      </c>
      <c r="N475" s="262" t="s">
        <v>41</v>
      </c>
      <c r="O475" s="91"/>
      <c r="P475" s="223">
        <f>O475*H475</f>
        <v>0</v>
      </c>
      <c r="Q475" s="223">
        <v>0.00089999999999999998</v>
      </c>
      <c r="R475" s="223">
        <f>Q475*H475</f>
        <v>0.035999999999999997</v>
      </c>
      <c r="S475" s="223">
        <v>0</v>
      </c>
      <c r="T475" s="224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5" t="s">
        <v>312</v>
      </c>
      <c r="AT475" s="225" t="s">
        <v>197</v>
      </c>
      <c r="AU475" s="225" t="s">
        <v>86</v>
      </c>
      <c r="AY475" s="17" t="s">
        <v>126</v>
      </c>
      <c r="BE475" s="226">
        <f>IF(N475="základní",J475,0)</f>
        <v>0</v>
      </c>
      <c r="BF475" s="226">
        <f>IF(N475="snížená",J475,0)</f>
        <v>0</v>
      </c>
      <c r="BG475" s="226">
        <f>IF(N475="zákl. přenesená",J475,0)</f>
        <v>0</v>
      </c>
      <c r="BH475" s="226">
        <f>IF(N475="sníž. přenesená",J475,0)</f>
        <v>0</v>
      </c>
      <c r="BI475" s="226">
        <f>IF(N475="nulová",J475,0)</f>
        <v>0</v>
      </c>
      <c r="BJ475" s="17" t="s">
        <v>84</v>
      </c>
      <c r="BK475" s="226">
        <f>ROUND(I475*H475,2)</f>
        <v>0</v>
      </c>
      <c r="BL475" s="17" t="s">
        <v>226</v>
      </c>
      <c r="BM475" s="225" t="s">
        <v>693</v>
      </c>
    </row>
    <row r="476" s="14" customFormat="1">
      <c r="A476" s="14"/>
      <c r="B476" s="238"/>
      <c r="C476" s="239"/>
      <c r="D476" s="229" t="s">
        <v>135</v>
      </c>
      <c r="E476" s="240" t="s">
        <v>1</v>
      </c>
      <c r="F476" s="241" t="s">
        <v>364</v>
      </c>
      <c r="G476" s="239"/>
      <c r="H476" s="242">
        <v>40</v>
      </c>
      <c r="I476" s="243"/>
      <c r="J476" s="239"/>
      <c r="K476" s="239"/>
      <c r="L476" s="244"/>
      <c r="M476" s="274"/>
      <c r="N476" s="275"/>
      <c r="O476" s="275"/>
      <c r="P476" s="275"/>
      <c r="Q476" s="275"/>
      <c r="R476" s="275"/>
      <c r="S476" s="275"/>
      <c r="T476" s="276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8" t="s">
        <v>135</v>
      </c>
      <c r="AU476" s="248" t="s">
        <v>86</v>
      </c>
      <c r="AV476" s="14" t="s">
        <v>86</v>
      </c>
      <c r="AW476" s="14" t="s">
        <v>32</v>
      </c>
      <c r="AX476" s="14" t="s">
        <v>84</v>
      </c>
      <c r="AY476" s="248" t="s">
        <v>126</v>
      </c>
    </row>
    <row r="477" s="2" customFormat="1" ht="6.96" customHeight="1">
      <c r="A477" s="38"/>
      <c r="B477" s="66"/>
      <c r="C477" s="67"/>
      <c r="D477" s="67"/>
      <c r="E477" s="67"/>
      <c r="F477" s="67"/>
      <c r="G477" s="67"/>
      <c r="H477" s="67"/>
      <c r="I477" s="67"/>
      <c r="J477" s="67"/>
      <c r="K477" s="67"/>
      <c r="L477" s="44"/>
      <c r="M477" s="38"/>
      <c r="O477" s="38"/>
      <c r="P477" s="38"/>
      <c r="Q477" s="38"/>
      <c r="R477" s="38"/>
      <c r="S477" s="38"/>
      <c r="T477" s="38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</row>
  </sheetData>
  <sheetProtection sheet="1" autoFilter="0" formatColumns="0" formatRows="0" objects="1" scenarios="1" spinCount="100000" saltValue="Qoh1HsYPPQGYFuC6EG4+0o7d2i74rc7mkObQkAffZXq5py5nFORa2Q088KyWV33/PmaM7ehy074PLn38YY7vKA==" hashValue="UBNkjk/1R6NDnP0OlCi1C4Bn+fic/75xvUt9e6ComJm6H1vQmbQ1TQ2bmyYCgue1M42UNIp9Cn+Cbsk0WMbEVQ==" algorithmName="SHA-512" password="CC35"/>
  <autoFilter ref="C131:K476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DESKTOP-DHNI1JE\Tom</dc:creator>
  <cp:lastModifiedBy>DESKTOP-DHNI1JE\Tom</cp:lastModifiedBy>
  <dcterms:created xsi:type="dcterms:W3CDTF">2024-10-22T07:54:57Z</dcterms:created>
  <dcterms:modified xsi:type="dcterms:W3CDTF">2024-10-22T07:55:00Z</dcterms:modified>
</cp:coreProperties>
</file>